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577" documentId="8_{4F58E2F0-BB75-427A-B081-C95714A88D68}" xr6:coauthVersionLast="47" xr6:coauthVersionMax="47" xr10:uidLastSave="{1BFE5CF1-E8BC-4D7F-9765-5E44A7E159E9}"/>
  <bookViews>
    <workbookView xWindow="20544" yWindow="0" windowWidth="20832" windowHeight="16656" xr2:uid="{00000000-000D-0000-FFFF-FFFF00000000}"/>
  </bookViews>
  <sheets>
    <sheet name="SVE24Q4" sheetId="6" r:id="rId1"/>
    <sheet name="SVE24Q3" sheetId="5" r:id="rId2"/>
    <sheet name="SVE24Q2" sheetId="4" r:id="rId3"/>
    <sheet name="SVE24Q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G10" i="6"/>
  <c r="F10" i="6"/>
  <c r="E10" i="6"/>
  <c r="D10" i="6"/>
  <c r="C10" i="6"/>
  <c r="B10" i="6"/>
  <c r="I10" i="6"/>
  <c r="I9" i="6"/>
  <c r="I8" i="6"/>
  <c r="I7" i="6"/>
  <c r="I6" i="6"/>
  <c r="I5" i="6"/>
  <c r="I4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D20" i="6" l="1"/>
  <c r="C20" i="6"/>
  <c r="G20" i="6"/>
  <c r="E20" i="6"/>
  <c r="F20" i="6"/>
  <c r="B20" i="6"/>
  <c r="I19" i="6"/>
  <c r="H9" i="6"/>
  <c r="H19" i="6" s="1"/>
  <c r="I18" i="6"/>
  <c r="H8" i="6"/>
  <c r="H18" i="6" s="1"/>
  <c r="I17" i="6"/>
  <c r="H7" i="6"/>
  <c r="H17" i="6" s="1"/>
  <c r="I16" i="6"/>
  <c r="H6" i="6"/>
  <c r="H16" i="6" s="1"/>
  <c r="I15" i="6"/>
  <c r="H5" i="6"/>
  <c r="H15" i="6" s="1"/>
  <c r="I14" i="6"/>
  <c r="H4" i="6"/>
  <c r="H14" i="6" s="1"/>
  <c r="E22" i="5"/>
  <c r="F21" i="5"/>
  <c r="D21" i="5"/>
  <c r="C21" i="5"/>
  <c r="B21" i="5"/>
  <c r="F20" i="5"/>
  <c r="E20" i="5"/>
  <c r="D20" i="5"/>
  <c r="C20" i="5"/>
  <c r="B20" i="5"/>
  <c r="H19" i="5"/>
  <c r="G19" i="5"/>
  <c r="F19" i="5"/>
  <c r="E19" i="5"/>
  <c r="D19" i="5"/>
  <c r="C19" i="5"/>
  <c r="B19" i="5"/>
  <c r="F18" i="5"/>
  <c r="E18" i="5"/>
  <c r="D18" i="5"/>
  <c r="C18" i="5"/>
  <c r="B18" i="5"/>
  <c r="F17" i="5"/>
  <c r="E17" i="5"/>
  <c r="D17" i="5"/>
  <c r="C17" i="5"/>
  <c r="B17" i="5"/>
  <c r="H16" i="5"/>
  <c r="F16" i="5"/>
  <c r="E16" i="5"/>
  <c r="D16" i="5"/>
  <c r="D22" i="5" s="1"/>
  <c r="C16" i="5"/>
  <c r="C22" i="5" s="1"/>
  <c r="B16" i="5"/>
  <c r="H15" i="5"/>
  <c r="H22" i="5" s="1"/>
  <c r="G15" i="5"/>
  <c r="F15" i="5"/>
  <c r="F22" i="5" s="1"/>
  <c r="D15" i="5"/>
  <c r="C15" i="5"/>
  <c r="B15" i="5"/>
  <c r="B22" i="5" s="1"/>
  <c r="F11" i="5"/>
  <c r="E11" i="5"/>
  <c r="D11" i="5"/>
  <c r="C11" i="5"/>
  <c r="B11" i="5"/>
  <c r="H10" i="5"/>
  <c r="G10" i="5"/>
  <c r="H9" i="5"/>
  <c r="H20" i="5" s="1"/>
  <c r="G9" i="5"/>
  <c r="G20" i="5" s="1"/>
  <c r="H8" i="5"/>
  <c r="G8" i="5"/>
  <c r="H7" i="5"/>
  <c r="H18" i="5" s="1"/>
  <c r="G7" i="5"/>
  <c r="G18" i="5" s="1"/>
  <c r="H6" i="5"/>
  <c r="H17" i="5" s="1"/>
  <c r="G6" i="5"/>
  <c r="G17" i="5" s="1"/>
  <c r="H5" i="5"/>
  <c r="H11" i="5" s="1"/>
  <c r="G5" i="5"/>
  <c r="G16" i="5" s="1"/>
  <c r="H4" i="5"/>
  <c r="G4" i="5"/>
  <c r="I20" i="6" l="1"/>
  <c r="H20" i="6"/>
  <c r="G22" i="5"/>
  <c r="G11" i="5"/>
  <c r="H4" i="4" l="1"/>
  <c r="C17" i="4" l="1"/>
  <c r="E20" i="4"/>
  <c r="E19" i="4"/>
  <c r="E18" i="4"/>
  <c r="E22" i="4" s="1"/>
  <c r="E17" i="4"/>
  <c r="D17" i="4"/>
  <c r="B17" i="4"/>
  <c r="B22" i="4" s="1"/>
  <c r="E16" i="4"/>
  <c r="D16" i="4"/>
  <c r="F15" i="4"/>
  <c r="D15" i="4"/>
  <c r="C15" i="4"/>
  <c r="F11" i="4"/>
  <c r="E11" i="4"/>
  <c r="D11" i="4"/>
  <c r="C11" i="4"/>
  <c r="B11" i="4"/>
  <c r="H10" i="4"/>
  <c r="G10" i="4"/>
  <c r="H9" i="4"/>
  <c r="H20" i="4" s="1"/>
  <c r="G9" i="4"/>
  <c r="G20" i="4" s="1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G4" i="4"/>
  <c r="H11" i="4" l="1"/>
  <c r="F22" i="4"/>
  <c r="C22" i="4"/>
  <c r="D22" i="4"/>
  <c r="G11" i="4"/>
  <c r="G12" i="4" s="1"/>
  <c r="G15" i="4"/>
  <c r="G22" i="4" s="1"/>
  <c r="H15" i="4"/>
  <c r="H22" i="4" s="1"/>
  <c r="H20" i="1" l="1"/>
  <c r="H19" i="1"/>
  <c r="G20" i="1"/>
  <c r="G15" i="1"/>
  <c r="E20" i="1"/>
  <c r="C15" i="1"/>
  <c r="C22" i="1" s="1"/>
  <c r="C16" i="1"/>
  <c r="H4" i="1"/>
  <c r="G9" i="1"/>
  <c r="H9" i="1"/>
  <c r="B22" i="1"/>
  <c r="F15" i="1"/>
  <c r="B11" i="1"/>
  <c r="F22" i="1" l="1"/>
  <c r="G10" i="1"/>
  <c r="G8" i="1"/>
  <c r="G7" i="1"/>
  <c r="G6" i="1"/>
  <c r="G5" i="1"/>
  <c r="G4" i="1"/>
  <c r="H8" i="1"/>
  <c r="H10" i="1"/>
  <c r="H7" i="1"/>
  <c r="H6" i="1"/>
  <c r="H5" i="1"/>
  <c r="F11" i="1"/>
  <c r="E11" i="1"/>
  <c r="D11" i="1"/>
  <c r="C11" i="1"/>
  <c r="H11" i="1" l="1"/>
  <c r="G11" i="1"/>
  <c r="H18" i="1" l="1"/>
  <c r="H17" i="1"/>
  <c r="H16" i="1"/>
  <c r="H15" i="1"/>
  <c r="E19" i="1"/>
  <c r="E18" i="1"/>
  <c r="E17" i="1"/>
  <c r="E16" i="1"/>
  <c r="H22" i="1" l="1"/>
  <c r="E22" i="1"/>
  <c r="G19" i="1"/>
  <c r="G18" i="1"/>
  <c r="B17" i="1"/>
  <c r="D17" i="1"/>
  <c r="D16" i="1"/>
  <c r="D15" i="1"/>
  <c r="D22" i="1" l="1"/>
  <c r="G17" i="1"/>
  <c r="G16" i="1"/>
  <c r="G22" i="1" l="1"/>
  <c r="G12" i="1"/>
</calcChain>
</file>

<file path=xl/sharedStrings.xml><?xml version="1.0" encoding="utf-8"?>
<sst xmlns="http://schemas.openxmlformats.org/spreadsheetml/2006/main" count="65" uniqueCount="19">
  <si>
    <t>Obligationer (MTN)</t>
  </si>
  <si>
    <t>Övriga lån</t>
  </si>
  <si>
    <t>År</t>
  </si>
  <si>
    <t>Total</t>
  </si>
  <si>
    <t>Per</t>
  </si>
  <si>
    <t>Sum</t>
  </si>
  <si>
    <t>Bilateral bankfacilitet (outnyttjad)</t>
  </si>
  <si>
    <t>Syndikerat banklån</t>
  </si>
  <si>
    <t>Mdkr</t>
  </si>
  <si>
    <t>Diagram</t>
  </si>
  <si>
    <t>Nyttjat</t>
  </si>
  <si>
    <t>Syndikerad bankfacilitet (outnyttjad)</t>
  </si>
  <si>
    <t>Mkr</t>
  </si>
  <si>
    <t>2030 och senare</t>
  </si>
  <si>
    <t>2030 and later</t>
  </si>
  <si>
    <t>SEK billion</t>
  </si>
  <si>
    <t>Graph</t>
  </si>
  <si>
    <t>Onoterade obligationer (MTN)</t>
  </si>
  <si>
    <t>Noterade obligationer (MTN)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</si>
</sst>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3" fontId="0" fillId="2" borderId="0" xfId="0" applyNumberFormat="1" applyFill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2" fillId="0" borderId="1" xfId="1" applyFont="1" applyBorder="1" applyAlignment="1">
      <alignment wrapText="1"/>
    </xf>
    <xf numFmtId="164" fontId="0" fillId="3" borderId="0" xfId="0" applyNumberFormat="1" applyFill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0" fontId="0" fillId="0" borderId="3" xfId="0" applyBorder="1" applyAlignment="1">
      <alignment horizontal="left"/>
    </xf>
    <xf numFmtId="164" fontId="0" fillId="3" borderId="4" xfId="0" applyNumberFormat="1" applyFill="1" applyBorder="1"/>
    <xf numFmtId="164" fontId="0" fillId="3" borderId="6" xfId="0" applyNumberFormat="1" applyFill="1" applyBorder="1"/>
    <xf numFmtId="164" fontId="0" fillId="3" borderId="5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3" fontId="0" fillId="3" borderId="2" xfId="0" applyNumberFormat="1" applyFill="1" applyBorder="1"/>
    <xf numFmtId="3" fontId="0" fillId="3" borderId="6" xfId="0" applyNumberFormat="1" applyFill="1" applyBorder="1"/>
    <xf numFmtId="3" fontId="0" fillId="3" borderId="5" xfId="0" applyNumberFormat="1" applyFill="1" applyBorder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SVE24Q4!$G$3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46-4352-9B3E-4FF49596E622}"/>
            </c:ext>
          </c:extLst>
        </c:ser>
        <c:ser>
          <c:idx val="2"/>
          <c:order val="1"/>
          <c:tx>
            <c:strRef>
              <c:f>SVE24Q4!$F$3</c:f>
              <c:strCache>
                <c:ptCount val="1"/>
                <c:pt idx="0">
                  <c:v>Onoterade obligationer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46-4352-9B3E-4FF49596E62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46-4352-9B3E-4FF49596E6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5E46-4352-9B3E-4FF49596E62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46-4352-9B3E-4FF49596E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E46-4352-9B3E-4FF49596E622}"/>
            </c:ext>
          </c:extLst>
        </c:ser>
        <c:ser>
          <c:idx val="4"/>
          <c:order val="2"/>
          <c:tx>
            <c:strRef>
              <c:f>SVE24Q4!$E$3</c:f>
              <c:strCache>
                <c:ptCount val="1"/>
                <c:pt idx="0">
                  <c:v>Noterade 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46-4352-9B3E-4FF49596E622}"/>
            </c:ext>
          </c:extLst>
        </c:ser>
        <c:ser>
          <c:idx val="3"/>
          <c:order val="3"/>
          <c:tx>
            <c:strRef>
              <c:f>SVE24Q4!$D$3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46-4352-9B3E-4FF49596E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6-4352-9B3E-4FF49596E622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46-4352-9B3E-4FF49596E622}"/>
            </c:ext>
          </c:extLst>
        </c:ser>
        <c:ser>
          <c:idx val="1"/>
          <c:order val="4"/>
          <c:tx>
            <c:strRef>
              <c:f>SVE24Q4!$C$3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5400000000000006E-2"/>
                  <c:y val="-4.1503267973856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46-4352-9B3E-4FF49596E6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E46-4352-9B3E-4FF49596E622}"/>
            </c:ext>
          </c:extLst>
        </c:ser>
        <c:ser>
          <c:idx val="0"/>
          <c:order val="5"/>
          <c:tx>
            <c:strRef>
              <c:f>SVE24Q4!$B$3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46-4352-9B3E-4FF49596E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46-4352-9B3E-4FF49596E6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46-4352-9B3E-4FF49596E6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46-4352-9B3E-4FF49596E622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E46-4352-9B3E-4FF49596E6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6-4352-9B3E-4FF49596E62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SVE24Q4!$A$14:$A$19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SVE24Q4!$B$14:$B$19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E46-4352-9B3E-4FF49596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81195666666666677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54106419708918E-2"/>
          <c:y val="2.5219942222502442E-2"/>
          <c:w val="0.96989178716058222"/>
          <c:h val="0.8292300375919089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SVE24Q3!$F$3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6.0139862849256223E-2"/>
                  <c:y val="-8.3739047369433325E-3"/>
                </c:manualLayout>
              </c:layout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5-4AB8-87E6-B754CFF5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5-4AB8-87E6-B754CFF5EE7B}"/>
            </c:ext>
          </c:extLst>
        </c:ser>
        <c:ser>
          <c:idx val="4"/>
          <c:order val="1"/>
          <c:tx>
            <c:strRef>
              <c:f>SVE24Q3!$E$3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SVE24Q3!$E$15:$E$21</c:f>
              <c:numCache>
                <c:formatCode>#\ ##0.0</c:formatCode>
                <c:ptCount val="7"/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5-4AB8-87E6-B754CFF5EE7B}"/>
            </c:ext>
          </c:extLst>
        </c:ser>
        <c:ser>
          <c:idx val="3"/>
          <c:order val="2"/>
          <c:tx>
            <c:strRef>
              <c:f>SVE24Q3!$D$3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5-4AB8-87E6-B754CFF5EE7B}"/>
            </c:ext>
          </c:extLst>
        </c:ser>
        <c:ser>
          <c:idx val="1"/>
          <c:order val="3"/>
          <c:tx>
            <c:strRef>
              <c:f>SVE24Q3!$C$3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3.5537191683651409E-2"/>
                  <c:y val="-3.349561894777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5-4AB8-87E6-B754CFF5EE7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15-4AB8-87E6-B754CFF5EE7B}"/>
            </c:ext>
          </c:extLst>
        </c:ser>
        <c:ser>
          <c:idx val="0"/>
          <c:order val="4"/>
          <c:tx>
            <c:strRef>
              <c:f>SVE24Q3!$B$3</c:f>
              <c:strCache>
                <c:ptCount val="1"/>
                <c:pt idx="0">
                  <c:v>Syndikerad bankfacilitet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5-4AB8-87E6-B754CFF5EE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5-4AB8-87E6-B754CFF5EE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5-4AB8-87E6-B754CFF5EE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5-4AB8-87E6-B754CFF5E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15-4AB8-87E6-B754CFF5EE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15-4AB8-87E6-B754CFF5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SVE24Q3!$A$15:$A$21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SVE24Q3!$B$15:$B$21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5-4AB8-87E6-B754CFF5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719060" y="426719"/>
    <xdr:ext cx="9000000" cy="61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F4FF5-A544-412B-8683-B2F220ECCA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132320" y="358140"/>
    <xdr:ext cx="9291674" cy="60664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4CEDD-8C4E-460F-A023-2611D7FFD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CED4-7B5C-4C3B-AA52-2C0EFBA82E25}">
  <dimension ref="A1:I21"/>
  <sheetViews>
    <sheetView tabSelected="1" topLeftCell="F1" workbookViewId="0">
      <selection activeCell="N36" sqref="N36"/>
    </sheetView>
  </sheetViews>
  <sheetFormatPr defaultRowHeight="14.4" x14ac:dyDescent="0.3"/>
  <cols>
    <col min="1" max="1" width="15.109375" bestFit="1" customWidth="1"/>
    <col min="2" max="6" width="12.6640625" customWidth="1"/>
    <col min="7" max="7" width="11.44140625" customWidth="1"/>
  </cols>
  <sheetData>
    <row r="1" spans="1:9" x14ac:dyDescent="0.3">
      <c r="A1" s="2" t="s">
        <v>4</v>
      </c>
      <c r="B1" s="5">
        <v>45657</v>
      </c>
    </row>
    <row r="2" spans="1:9" x14ac:dyDescent="0.3">
      <c r="A2" s="2" t="s">
        <v>12</v>
      </c>
    </row>
    <row r="3" spans="1:9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18</v>
      </c>
      <c r="F3" s="4" t="s">
        <v>17</v>
      </c>
      <c r="G3" s="4" t="s">
        <v>1</v>
      </c>
      <c r="H3" s="4" t="s">
        <v>3</v>
      </c>
      <c r="I3" s="4" t="s">
        <v>10</v>
      </c>
    </row>
    <row r="4" spans="1:9" x14ac:dyDescent="0.3">
      <c r="A4" s="8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32">
        <f t="shared" ref="H4:H9" si="0">SUM(B4:G4)</f>
        <v>2835</v>
      </c>
      <c r="I4" s="12">
        <f>SUM(D4:G4)</f>
        <v>2695</v>
      </c>
    </row>
    <row r="5" spans="1:9" x14ac:dyDescent="0.3">
      <c r="A5" s="8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32">
        <f t="shared" si="0"/>
        <v>8009</v>
      </c>
      <c r="I5" s="12">
        <f>SUM(D5:G5)</f>
        <v>5009</v>
      </c>
    </row>
    <row r="6" spans="1:9" x14ac:dyDescent="0.3">
      <c r="A6" s="8">
        <v>2027</v>
      </c>
      <c r="B6" s="9"/>
      <c r="C6" s="9"/>
      <c r="D6" s="9"/>
      <c r="E6" s="9">
        <v>3250</v>
      </c>
      <c r="F6" s="9"/>
      <c r="G6" s="9"/>
      <c r="H6" s="32">
        <f t="shared" si="0"/>
        <v>3250</v>
      </c>
      <c r="I6" s="12">
        <f>SUM(D6:G6)</f>
        <v>3250</v>
      </c>
    </row>
    <row r="7" spans="1:9" x14ac:dyDescent="0.3">
      <c r="A7" s="8">
        <v>2028</v>
      </c>
      <c r="B7" s="9"/>
      <c r="C7" s="9"/>
      <c r="D7" s="9"/>
      <c r="E7" s="9">
        <v>3750</v>
      </c>
      <c r="F7" s="9">
        <v>500</v>
      </c>
      <c r="G7" s="9"/>
      <c r="H7" s="32">
        <f t="shared" si="0"/>
        <v>4250</v>
      </c>
      <c r="I7" s="12">
        <f>SUM(D7:G7)</f>
        <v>4250</v>
      </c>
    </row>
    <row r="8" spans="1:9" x14ac:dyDescent="0.3">
      <c r="A8" s="8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32">
        <f t="shared" si="0"/>
        <v>9250</v>
      </c>
      <c r="I8" s="12">
        <f>SUM(D8:G8)</f>
        <v>3250</v>
      </c>
    </row>
    <row r="9" spans="1:9" ht="15" thickBot="1" x14ac:dyDescent="0.35">
      <c r="A9" s="8" t="s">
        <v>14</v>
      </c>
      <c r="B9" s="29"/>
      <c r="C9" s="30"/>
      <c r="D9" s="30"/>
      <c r="E9" s="30"/>
      <c r="F9" s="30"/>
      <c r="G9" s="30"/>
      <c r="H9" s="33">
        <f t="shared" si="0"/>
        <v>0</v>
      </c>
      <c r="I9" s="31">
        <f>SUM(D9:G9)</f>
        <v>0</v>
      </c>
    </row>
    <row r="10" spans="1:9" x14ac:dyDescent="0.3">
      <c r="A10" s="14" t="s">
        <v>5</v>
      </c>
      <c r="B10" s="12">
        <f>SUM(B4:B9)</f>
        <v>6000</v>
      </c>
      <c r="C10" s="12">
        <f>SUM(C4:C9)</f>
        <v>3140</v>
      </c>
      <c r="D10" s="12">
        <f>SUM(D4:D9)</f>
        <v>2250</v>
      </c>
      <c r="E10" s="12">
        <f>SUM(E4:E9)</f>
        <v>14500</v>
      </c>
      <c r="F10" s="12">
        <f>SUM(F4:F9)</f>
        <v>1500</v>
      </c>
      <c r="G10" s="11">
        <f>SUM(G4:G9)</f>
        <v>204</v>
      </c>
      <c r="H10" s="11">
        <f>SUM(H4:H9)</f>
        <v>27594</v>
      </c>
      <c r="I10" s="12">
        <f>SUM(I4:I9)</f>
        <v>18454</v>
      </c>
    </row>
    <row r="11" spans="1:9" x14ac:dyDescent="0.3">
      <c r="A11" s="14"/>
      <c r="B11" s="1"/>
      <c r="C11" s="1"/>
      <c r="D11" s="1"/>
      <c r="E11" s="1"/>
      <c r="F11" s="1"/>
      <c r="G11" s="1"/>
      <c r="H11" s="15"/>
    </row>
    <row r="12" spans="1:9" x14ac:dyDescent="0.3">
      <c r="A12" s="16" t="s">
        <v>8</v>
      </c>
      <c r="H12" s="14"/>
    </row>
    <row r="13" spans="1:9" x14ac:dyDescent="0.3">
      <c r="A13" s="14" t="s">
        <v>9</v>
      </c>
      <c r="H13" s="14"/>
    </row>
    <row r="14" spans="1:9" x14ac:dyDescent="0.3">
      <c r="A14" s="8">
        <v>2025</v>
      </c>
      <c r="B14" s="17" t="str">
        <f>+IF(ISNUMBER(B4),B4/1000,"")</f>
        <v/>
      </c>
      <c r="C14" s="17">
        <f>+IF(ISNUMBER(C4),C4/1000,"")</f>
        <v>0.14000000000000001</v>
      </c>
      <c r="D14" s="17">
        <f>+IF(ISNUMBER(D4),D4/1000,"")</f>
        <v>0.5</v>
      </c>
      <c r="E14" s="17">
        <f>+IF(ISNUMBER(E4),E4/1000,"")</f>
        <v>2</v>
      </c>
      <c r="F14" s="17" t="str">
        <f>+IF(ISNUMBER(F4),F4/1000,"")</f>
        <v/>
      </c>
      <c r="G14" s="17">
        <f>+IF(ISNUMBER(G4),G4/1000,"")</f>
        <v>0.19500000000000001</v>
      </c>
      <c r="H14" s="27">
        <f>+H4/1000</f>
        <v>2.835</v>
      </c>
      <c r="I14" s="17">
        <f>+I4/1000</f>
        <v>2.6949999999999998</v>
      </c>
    </row>
    <row r="15" spans="1:9" x14ac:dyDescent="0.3">
      <c r="A15" s="8">
        <v>2026</v>
      </c>
      <c r="B15" s="17" t="str">
        <f t="shared" ref="B15:G15" si="1">+IF(ISNUMBER(B5),B5/1000,"")</f>
        <v/>
      </c>
      <c r="C15" s="17">
        <f t="shared" si="1"/>
        <v>3</v>
      </c>
      <c r="D15" s="17">
        <f t="shared" si="1"/>
        <v>1.75</v>
      </c>
      <c r="E15" s="17">
        <f t="shared" si="1"/>
        <v>2.75</v>
      </c>
      <c r="F15" s="17">
        <f t="shared" si="1"/>
        <v>0.5</v>
      </c>
      <c r="G15" s="17">
        <f t="shared" si="1"/>
        <v>8.9999999999999993E-3</v>
      </c>
      <c r="H15" s="27">
        <f>+H5/1000</f>
        <v>8.0090000000000003</v>
      </c>
      <c r="I15" s="17">
        <f>+I5/1000</f>
        <v>5.0090000000000003</v>
      </c>
    </row>
    <row r="16" spans="1:9" x14ac:dyDescent="0.3">
      <c r="A16" s="8">
        <v>2027</v>
      </c>
      <c r="B16" s="17" t="str">
        <f t="shared" ref="B16:G16" si="2">+IF(ISNUMBER(B6),B6/1000,"")</f>
        <v/>
      </c>
      <c r="C16" s="17" t="str">
        <f t="shared" si="2"/>
        <v/>
      </c>
      <c r="D16" s="17" t="str">
        <f t="shared" si="2"/>
        <v/>
      </c>
      <c r="E16" s="17">
        <f t="shared" si="2"/>
        <v>3.25</v>
      </c>
      <c r="F16" s="17" t="str">
        <f t="shared" si="2"/>
        <v/>
      </c>
      <c r="G16" s="17" t="str">
        <f t="shared" si="2"/>
        <v/>
      </c>
      <c r="H16" s="27">
        <f>+H6/1000</f>
        <v>3.25</v>
      </c>
      <c r="I16" s="17">
        <f>+I6/1000</f>
        <v>3.25</v>
      </c>
    </row>
    <row r="17" spans="1:9" x14ac:dyDescent="0.3">
      <c r="A17" s="8">
        <v>2028</v>
      </c>
      <c r="B17" s="17" t="str">
        <f t="shared" ref="B17:G17" si="3">+IF(ISNUMBER(B7),B7/1000,"")</f>
        <v/>
      </c>
      <c r="C17" s="17" t="str">
        <f t="shared" si="3"/>
        <v/>
      </c>
      <c r="D17" s="17" t="str">
        <f t="shared" si="3"/>
        <v/>
      </c>
      <c r="E17" s="17">
        <f t="shared" si="3"/>
        <v>3.75</v>
      </c>
      <c r="F17" s="17">
        <f t="shared" si="3"/>
        <v>0.5</v>
      </c>
      <c r="G17" s="17" t="str">
        <f t="shared" si="3"/>
        <v/>
      </c>
      <c r="H17" s="27">
        <f>+H7/1000</f>
        <v>4.25</v>
      </c>
      <c r="I17" s="17">
        <f>+I7/1000</f>
        <v>4.25</v>
      </c>
    </row>
    <row r="18" spans="1:9" x14ac:dyDescent="0.3">
      <c r="A18" s="8">
        <v>2029</v>
      </c>
      <c r="B18" s="17">
        <f t="shared" ref="B18:G18" si="4">+IF(ISNUMBER(B8),B8/1000,"")</f>
        <v>6</v>
      </c>
      <c r="C18" s="17" t="str">
        <f t="shared" si="4"/>
        <v/>
      </c>
      <c r="D18" s="17" t="str">
        <f t="shared" si="4"/>
        <v/>
      </c>
      <c r="E18" s="17">
        <f t="shared" si="4"/>
        <v>2.75</v>
      </c>
      <c r="F18" s="17">
        <f t="shared" si="4"/>
        <v>0.5</v>
      </c>
      <c r="G18" s="17" t="str">
        <f t="shared" si="4"/>
        <v/>
      </c>
      <c r="H18" s="27">
        <f>+H8/1000</f>
        <v>9.25</v>
      </c>
      <c r="I18" s="17">
        <f>+I8/1000</f>
        <v>3.25</v>
      </c>
    </row>
    <row r="19" spans="1:9" ht="15" thickBot="1" x14ac:dyDescent="0.35">
      <c r="A19" s="25" t="s">
        <v>14</v>
      </c>
      <c r="B19" s="26" t="str">
        <f t="shared" ref="B19:G19" si="5">+IF(ISNUMBER(B9),B9/1000,"")</f>
        <v/>
      </c>
      <c r="C19" s="19" t="str">
        <f t="shared" si="5"/>
        <v/>
      </c>
      <c r="D19" s="19" t="str">
        <f t="shared" si="5"/>
        <v/>
      </c>
      <c r="E19" s="19" t="str">
        <f t="shared" si="5"/>
        <v/>
      </c>
      <c r="F19" s="19" t="str">
        <f t="shared" si="5"/>
        <v/>
      </c>
      <c r="G19" s="19" t="str">
        <f t="shared" si="5"/>
        <v/>
      </c>
      <c r="H19" s="28">
        <f>+H9/1000</f>
        <v>0</v>
      </c>
      <c r="I19" s="19">
        <f>+I9/1000</f>
        <v>0</v>
      </c>
    </row>
    <row r="20" spans="1:9" x14ac:dyDescent="0.3">
      <c r="A20" s="14" t="s">
        <v>5</v>
      </c>
      <c r="B20" s="23">
        <f>SUM(B14:B19)</f>
        <v>6</v>
      </c>
      <c r="C20" s="23">
        <f t="shared" ref="C20:I20" si="6">SUM(C14:C19)</f>
        <v>3.14</v>
      </c>
      <c r="D20" s="23">
        <f t="shared" si="6"/>
        <v>2.25</v>
      </c>
      <c r="E20" s="23">
        <f t="shared" si="6"/>
        <v>14.5</v>
      </c>
      <c r="F20" s="23">
        <f t="shared" si="6"/>
        <v>1.5</v>
      </c>
      <c r="G20" s="23">
        <f t="shared" si="6"/>
        <v>0.20400000000000001</v>
      </c>
      <c r="H20" s="23">
        <f>SUM(H14:H19)</f>
        <v>27.594000000000001</v>
      </c>
      <c r="I20" s="23">
        <f>SUM(I14:I19)</f>
        <v>18.454000000000001</v>
      </c>
    </row>
    <row r="21" spans="1:9" x14ac:dyDescent="0.3">
      <c r="H2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CBE6-FF4D-43FF-817C-5A2B455D81D8}">
  <dimension ref="A1:H23"/>
  <sheetViews>
    <sheetView workbookViewId="0">
      <selection activeCell="C25" sqref="C25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45565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149.4</v>
      </c>
      <c r="D4" s="9">
        <v>500</v>
      </c>
      <c r="E4" s="9"/>
      <c r="F4" s="9">
        <v>228.49</v>
      </c>
      <c r="G4" s="11">
        <f t="shared" ref="G4:G10" si="0">SUM(B4:F4)</f>
        <v>877.89</v>
      </c>
      <c r="H4" s="12">
        <f t="shared" ref="H4:H10" si="1">SUM(D4:F4)</f>
        <v>728.49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9">
        <v>7.8</v>
      </c>
      <c r="G5" s="11">
        <f t="shared" si="0"/>
        <v>2507.8000000000002</v>
      </c>
      <c r="H5" s="12">
        <f t="shared" si="1"/>
        <v>2507.8000000000002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9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9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9"/>
      <c r="G9" s="11">
        <f t="shared" si="0"/>
        <v>3250</v>
      </c>
      <c r="H9" s="12">
        <f>SUM(D9:F9)</f>
        <v>3250</v>
      </c>
    </row>
    <row r="10" spans="1:8" x14ac:dyDescent="0.3">
      <c r="A10" s="8" t="s">
        <v>14</v>
      </c>
      <c r="B10" s="13"/>
      <c r="C10" s="9"/>
      <c r="D10" s="9"/>
      <c r="E10" s="9"/>
      <c r="F10" s="9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>SUM(B4:B10)</f>
        <v>5000</v>
      </c>
      <c r="C11" s="12">
        <f t="shared" ref="C11:F11" si="2">SUM(C4:C10)</f>
        <v>3149.4</v>
      </c>
      <c r="D11" s="12">
        <f t="shared" si="2"/>
        <v>4250</v>
      </c>
      <c r="E11" s="12">
        <f t="shared" si="2"/>
        <v>16000</v>
      </c>
      <c r="F11" s="11">
        <f t="shared" si="2"/>
        <v>236.29000000000002</v>
      </c>
      <c r="G11" s="11">
        <f>SUM(G4:G10)</f>
        <v>28635.69</v>
      </c>
      <c r="H11" s="12">
        <f>SUM(H4:H10)</f>
        <v>20486.29</v>
      </c>
    </row>
    <row r="12" spans="1:8" x14ac:dyDescent="0.3">
      <c r="A12" s="14"/>
      <c r="B12" s="1"/>
      <c r="C12" s="1"/>
      <c r="D12" s="1"/>
      <c r="E12" s="1"/>
      <c r="F12" s="1"/>
      <c r="G12" s="15"/>
    </row>
    <row r="13" spans="1:8" x14ac:dyDescent="0.3">
      <c r="A13" s="16" t="s">
        <v>15</v>
      </c>
      <c r="G13" s="14"/>
    </row>
    <row r="14" spans="1:8" x14ac:dyDescent="0.3">
      <c r="A14" s="14" t="s">
        <v>16</v>
      </c>
      <c r="G14" s="14"/>
    </row>
    <row r="15" spans="1:8" x14ac:dyDescent="0.3">
      <c r="A15" s="8">
        <v>2024</v>
      </c>
      <c r="B15" s="17" t="str">
        <f>+IF(ISNUMBER(B4),B4/1000,"")</f>
        <v/>
      </c>
      <c r="C15" s="17">
        <f t="shared" ref="C15:F20" si="3">+IF(ISNUMBER(C4),C4/1000,"")</f>
        <v>0.14940000000000001</v>
      </c>
      <c r="D15" s="17">
        <f t="shared" si="3"/>
        <v>0.5</v>
      </c>
      <c r="E15" s="17"/>
      <c r="F15" s="18">
        <f t="shared" si="3"/>
        <v>0.22849</v>
      </c>
      <c r="G15" s="18">
        <f t="shared" ref="G15:H20" si="4">+G4/1000</f>
        <v>0.87788999999999995</v>
      </c>
      <c r="H15" s="17">
        <f t="shared" si="4"/>
        <v>0.72848999999999997</v>
      </c>
    </row>
    <row r="16" spans="1:8" x14ac:dyDescent="0.3">
      <c r="A16" s="8">
        <v>2025</v>
      </c>
      <c r="B16" s="17" t="str">
        <f>+IF(ISNUMBER(B5),B5/1000,"")</f>
        <v/>
      </c>
      <c r="C16" s="17" t="str">
        <f t="shared" si="3"/>
        <v/>
      </c>
      <c r="D16" s="17">
        <f t="shared" si="3"/>
        <v>0.5</v>
      </c>
      <c r="E16" s="17">
        <f t="shared" si="3"/>
        <v>2</v>
      </c>
      <c r="F16" s="18">
        <f t="shared" si="3"/>
        <v>7.7999999999999996E-3</v>
      </c>
      <c r="G16" s="18">
        <f t="shared" si="4"/>
        <v>2.5078</v>
      </c>
      <c r="H16" s="17">
        <f t="shared" si="4"/>
        <v>2.5078</v>
      </c>
    </row>
    <row r="17" spans="1:8" x14ac:dyDescent="0.3">
      <c r="A17" s="8">
        <v>2026</v>
      </c>
      <c r="B17" s="17">
        <f>+IF(ISNUMBER(B6),B6/1000,"")</f>
        <v>5</v>
      </c>
      <c r="C17" s="17">
        <f t="shared" si="3"/>
        <v>3</v>
      </c>
      <c r="D17" s="17">
        <f t="shared" si="3"/>
        <v>3.25</v>
      </c>
      <c r="E17" s="17">
        <f t="shared" si="3"/>
        <v>3.25</v>
      </c>
      <c r="F17" s="18" t="str">
        <f t="shared" si="3"/>
        <v/>
      </c>
      <c r="G17" s="18">
        <f t="shared" si="4"/>
        <v>14.5</v>
      </c>
      <c r="H17" s="17">
        <f t="shared" si="4"/>
        <v>6.5</v>
      </c>
    </row>
    <row r="18" spans="1:8" x14ac:dyDescent="0.3">
      <c r="A18" s="8">
        <v>2027</v>
      </c>
      <c r="B18" s="17" t="str">
        <f t="shared" ref="B18:F21" si="5">+IF(ISNUMBER(B7),B7/1000,"")</f>
        <v/>
      </c>
      <c r="C18" s="17" t="str">
        <f t="shared" si="3"/>
        <v/>
      </c>
      <c r="D18" s="17" t="str">
        <f>+IF(ISNUMBER(D7),D7/1000,"")</f>
        <v/>
      </c>
      <c r="E18" s="17">
        <f t="shared" si="3"/>
        <v>3.25</v>
      </c>
      <c r="F18" s="18" t="str">
        <f t="shared" si="3"/>
        <v/>
      </c>
      <c r="G18" s="18">
        <f t="shared" si="4"/>
        <v>3.25</v>
      </c>
      <c r="H18" s="17">
        <f t="shared" si="4"/>
        <v>3.25</v>
      </c>
    </row>
    <row r="19" spans="1:8" x14ac:dyDescent="0.3">
      <c r="A19" s="8">
        <v>2028</v>
      </c>
      <c r="B19" s="17" t="str">
        <f t="shared" si="5"/>
        <v/>
      </c>
      <c r="C19" s="17" t="str">
        <f t="shared" si="3"/>
        <v/>
      </c>
      <c r="D19" s="17" t="str">
        <f t="shared" si="3"/>
        <v/>
      </c>
      <c r="E19" s="17">
        <f t="shared" si="3"/>
        <v>4.25</v>
      </c>
      <c r="F19" s="18" t="str">
        <f t="shared" si="3"/>
        <v/>
      </c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 t="str">
        <f t="shared" si="5"/>
        <v/>
      </c>
      <c r="C20" s="17" t="str">
        <f t="shared" si="3"/>
        <v/>
      </c>
      <c r="D20" s="17" t="str">
        <f t="shared" si="3"/>
        <v/>
      </c>
      <c r="E20" s="17">
        <f t="shared" si="3"/>
        <v>3.25</v>
      </c>
      <c r="F20" s="18" t="str">
        <f t="shared" si="3"/>
        <v/>
      </c>
      <c r="G20" s="18">
        <f t="shared" si="4"/>
        <v>3.25</v>
      </c>
      <c r="H20" s="17">
        <f t="shared" si="4"/>
        <v>3.25</v>
      </c>
    </row>
    <row r="21" spans="1:8" ht="15" thickBot="1" x14ac:dyDescent="0.35">
      <c r="A21" s="8" t="s">
        <v>14</v>
      </c>
      <c r="B21" s="19" t="str">
        <f t="shared" si="5"/>
        <v/>
      </c>
      <c r="C21" s="19" t="str">
        <f t="shared" si="5"/>
        <v/>
      </c>
      <c r="D21" s="19" t="str">
        <f t="shared" si="5"/>
        <v/>
      </c>
      <c r="E21" s="19"/>
      <c r="F21" s="20" t="str">
        <f t="shared" si="5"/>
        <v/>
      </c>
      <c r="G21" s="20"/>
      <c r="H21" s="19"/>
    </row>
    <row r="22" spans="1:8" x14ac:dyDescent="0.3">
      <c r="A22" s="14" t="s">
        <v>5</v>
      </c>
      <c r="B22" s="23">
        <f t="shared" ref="B22:H22" si="6">SUM(B15:B21)</f>
        <v>5</v>
      </c>
      <c r="C22" s="23">
        <f t="shared" si="6"/>
        <v>3.1494</v>
      </c>
      <c r="D22" s="23">
        <f t="shared" si="6"/>
        <v>4.25</v>
      </c>
      <c r="E22" s="23">
        <f t="shared" si="6"/>
        <v>16</v>
      </c>
      <c r="F22" s="24">
        <f t="shared" si="6"/>
        <v>0.23629</v>
      </c>
      <c r="G22" s="24">
        <f t="shared" si="6"/>
        <v>28.63569</v>
      </c>
      <c r="H22" s="23">
        <f t="shared" si="6"/>
        <v>20.48629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C003-F6C7-4D20-BAD2-1F4577EA318F}">
  <dimension ref="A1:H23"/>
  <sheetViews>
    <sheetView workbookViewId="0">
      <selection activeCell="C4" sqref="C4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45473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110</v>
      </c>
      <c r="D4" s="9">
        <v>500</v>
      </c>
      <c r="E4" s="9"/>
      <c r="F4" s="10">
        <v>244</v>
      </c>
      <c r="G4" s="11">
        <f t="shared" ref="G4:G10" si="0">SUM(B4:F4)</f>
        <v>854</v>
      </c>
      <c r="H4" s="12">
        <f>SUM(D4:F4)</f>
        <v>744</v>
      </c>
    </row>
    <row r="5" spans="1:8" x14ac:dyDescent="0.3">
      <c r="A5" s="8">
        <v>2025</v>
      </c>
      <c r="B5" s="9"/>
      <c r="C5" s="9"/>
      <c r="D5" s="9">
        <v>500</v>
      </c>
      <c r="E5" s="9">
        <v>2000</v>
      </c>
      <c r="F5" s="10">
        <v>7</v>
      </c>
      <c r="G5" s="11">
        <f t="shared" si="0"/>
        <v>2507</v>
      </c>
      <c r="H5" s="12">
        <f t="shared" ref="H5:H10" si="1">SUM(D5:F5)</f>
        <v>2507</v>
      </c>
    </row>
    <row r="6" spans="1:8" x14ac:dyDescent="0.3">
      <c r="A6" s="8">
        <v>2026</v>
      </c>
      <c r="B6" s="9">
        <v>5000</v>
      </c>
      <c r="C6" s="9">
        <v>3000</v>
      </c>
      <c r="D6" s="9">
        <v>3250</v>
      </c>
      <c r="E6" s="9">
        <v>3250</v>
      </c>
      <c r="F6" s="10"/>
      <c r="G6" s="11">
        <f t="shared" si="0"/>
        <v>14500</v>
      </c>
      <c r="H6" s="12">
        <f t="shared" si="1"/>
        <v>6500</v>
      </c>
    </row>
    <row r="7" spans="1:8" x14ac:dyDescent="0.3">
      <c r="A7" s="8">
        <v>2027</v>
      </c>
      <c r="B7" s="9"/>
      <c r="C7" s="9"/>
      <c r="D7" s="9"/>
      <c r="E7" s="9">
        <v>3250</v>
      </c>
      <c r="F7" s="10"/>
      <c r="G7" s="11">
        <f t="shared" si="0"/>
        <v>3250</v>
      </c>
      <c r="H7" s="12">
        <f t="shared" si="1"/>
        <v>3250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3250</v>
      </c>
      <c r="F9" s="10"/>
      <c r="G9" s="11">
        <f t="shared" si="0"/>
        <v>3250</v>
      </c>
      <c r="H9" s="12">
        <f>SUM(D9:F9)</f>
        <v>3250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3110</v>
      </c>
      <c r="D11" s="12">
        <f t="shared" si="2"/>
        <v>4250</v>
      </c>
      <c r="E11" s="12">
        <f t="shared" si="2"/>
        <v>16000</v>
      </c>
      <c r="F11" s="12">
        <f t="shared" si="2"/>
        <v>251</v>
      </c>
      <c r="G11" s="12">
        <f t="shared" si="2"/>
        <v>28611</v>
      </c>
      <c r="H11" s="12">
        <f t="shared" si="2"/>
        <v>20501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0.11</v>
      </c>
      <c r="D15" s="17">
        <f t="shared" ref="D15:H20" si="3">+D4/1000</f>
        <v>0.5</v>
      </c>
      <c r="E15" s="17"/>
      <c r="F15" s="18">
        <f t="shared" si="3"/>
        <v>0.24399999999999999</v>
      </c>
      <c r="G15" s="18">
        <f>+G4/1000</f>
        <v>0.85399999999999998</v>
      </c>
      <c r="H15" s="17">
        <f t="shared" si="3"/>
        <v>0.74399999999999999</v>
      </c>
    </row>
    <row r="16" spans="1:8" x14ac:dyDescent="0.3">
      <c r="A16" s="8">
        <v>2025</v>
      </c>
      <c r="B16" s="17"/>
      <c r="C16" s="17"/>
      <c r="D16" s="17">
        <f t="shared" si="3"/>
        <v>0.5</v>
      </c>
      <c r="E16" s="17">
        <f t="shared" si="3"/>
        <v>2</v>
      </c>
      <c r="F16" s="18"/>
      <c r="G16" s="18">
        <f t="shared" si="3"/>
        <v>2.5070000000000001</v>
      </c>
      <c r="H16" s="17">
        <f t="shared" si="3"/>
        <v>2.5070000000000001</v>
      </c>
    </row>
    <row r="17" spans="1:8" x14ac:dyDescent="0.3">
      <c r="A17" s="8">
        <v>2026</v>
      </c>
      <c r="B17" s="17">
        <f>+B6/1000</f>
        <v>5</v>
      </c>
      <c r="C17" s="17">
        <f>+C6/1000</f>
        <v>3</v>
      </c>
      <c r="D17" s="17">
        <f>+D6/1000</f>
        <v>3.25</v>
      </c>
      <c r="E17" s="17">
        <f>+E6/1000</f>
        <v>3.25</v>
      </c>
      <c r="F17" s="18"/>
      <c r="G17" s="18">
        <f t="shared" si="3"/>
        <v>14.5</v>
      </c>
      <c r="H17" s="17">
        <f t="shared" si="3"/>
        <v>6.5</v>
      </c>
    </row>
    <row r="18" spans="1:8" x14ac:dyDescent="0.3">
      <c r="A18" s="8">
        <v>2027</v>
      </c>
      <c r="B18" s="17"/>
      <c r="C18" s="17"/>
      <c r="D18" s="17"/>
      <c r="E18" s="17">
        <f>+E7/1000</f>
        <v>3.25</v>
      </c>
      <c r="F18" s="18"/>
      <c r="G18" s="18">
        <f t="shared" si="3"/>
        <v>3.25</v>
      </c>
      <c r="H18" s="17">
        <f t="shared" si="3"/>
        <v>3.25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3"/>
        <v>4.25</v>
      </c>
      <c r="H19" s="17">
        <f t="shared" si="3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3.25</v>
      </c>
      <c r="F20" s="18"/>
      <c r="G20" s="18">
        <f t="shared" si="3"/>
        <v>3.25</v>
      </c>
      <c r="H20" s="17">
        <f t="shared" si="3"/>
        <v>3.25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3">
        <f>SUM(B15:B21)</f>
        <v>5</v>
      </c>
      <c r="C22" s="23">
        <f>SUM(C15:C21)</f>
        <v>3.11</v>
      </c>
      <c r="D22" s="23">
        <f t="shared" ref="D22:E22" si="4">SUM(D15:D21)</f>
        <v>4.25</v>
      </c>
      <c r="E22" s="23">
        <f t="shared" si="4"/>
        <v>16</v>
      </c>
      <c r="F22" s="24">
        <f>SUM(F15:F21)</f>
        <v>0.24399999999999999</v>
      </c>
      <c r="G22" s="24">
        <f>SUM(G15:G21)</f>
        <v>28.611000000000001</v>
      </c>
      <c r="H22" s="23">
        <f>SUM(H15:H21)</f>
        <v>20.501000000000001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28" sqref="H28"/>
    </sheetView>
  </sheetViews>
  <sheetFormatPr defaultRowHeight="14.4" x14ac:dyDescent="0.3"/>
  <cols>
    <col min="1" max="1" width="15.109375" bestFit="1" customWidth="1"/>
    <col min="2" max="5" width="12.6640625" customWidth="1"/>
    <col min="6" max="6" width="11.44140625" customWidth="1"/>
  </cols>
  <sheetData>
    <row r="1" spans="1:8" x14ac:dyDescent="0.3">
      <c r="A1" s="2" t="s">
        <v>4</v>
      </c>
      <c r="B1" s="5">
        <v>45382</v>
      </c>
    </row>
    <row r="2" spans="1:8" x14ac:dyDescent="0.3">
      <c r="A2" s="2" t="s">
        <v>12</v>
      </c>
    </row>
    <row r="3" spans="1:8" ht="48" customHeight="1" x14ac:dyDescent="0.3">
      <c r="A3" s="7" t="s">
        <v>2</v>
      </c>
      <c r="B3" s="3" t="s">
        <v>11</v>
      </c>
      <c r="C3" s="3" t="s">
        <v>6</v>
      </c>
      <c r="D3" s="3" t="s">
        <v>7</v>
      </c>
      <c r="E3" s="4" t="s">
        <v>0</v>
      </c>
      <c r="F3" s="4" t="s">
        <v>1</v>
      </c>
      <c r="G3" s="4" t="s">
        <v>3</v>
      </c>
      <c r="H3" s="4" t="s">
        <v>10</v>
      </c>
    </row>
    <row r="4" spans="1:8" x14ac:dyDescent="0.3">
      <c r="A4" s="8">
        <v>2024</v>
      </c>
      <c r="B4" s="9"/>
      <c r="C4" s="9">
        <v>144</v>
      </c>
      <c r="D4" s="9">
        <v>1000</v>
      </c>
      <c r="E4" s="9"/>
      <c r="F4" s="10">
        <v>202</v>
      </c>
      <c r="G4" s="11">
        <f t="shared" ref="G4:G10" si="0">SUM(B4:F4)</f>
        <v>1346</v>
      </c>
      <c r="H4" s="12">
        <f>SUM(D4:F4)</f>
        <v>1202</v>
      </c>
    </row>
    <row r="5" spans="1:8" x14ac:dyDescent="0.3">
      <c r="A5" s="8">
        <v>2025</v>
      </c>
      <c r="B5" s="9"/>
      <c r="C5" s="9">
        <v>2000</v>
      </c>
      <c r="D5" s="9">
        <v>514</v>
      </c>
      <c r="E5" s="9">
        <v>2000</v>
      </c>
      <c r="F5" s="10"/>
      <c r="G5" s="11">
        <f t="shared" si="0"/>
        <v>4514</v>
      </c>
      <c r="H5" s="12">
        <f t="shared" ref="H5:H10" si="1">SUM(D5:F5)</f>
        <v>2514</v>
      </c>
    </row>
    <row r="6" spans="1:8" x14ac:dyDescent="0.3">
      <c r="A6" s="8">
        <v>2026</v>
      </c>
      <c r="B6" s="9">
        <v>5000</v>
      </c>
      <c r="C6" s="9"/>
      <c r="D6" s="9">
        <v>6750</v>
      </c>
      <c r="E6" s="9">
        <v>3250</v>
      </c>
      <c r="F6" s="10"/>
      <c r="G6" s="11">
        <f t="shared" si="0"/>
        <v>15000</v>
      </c>
      <c r="H6" s="12">
        <f t="shared" si="1"/>
        <v>10000</v>
      </c>
    </row>
    <row r="7" spans="1:8" x14ac:dyDescent="0.3">
      <c r="A7" s="8">
        <v>2027</v>
      </c>
      <c r="B7" s="9"/>
      <c r="C7" s="9"/>
      <c r="D7" s="9"/>
      <c r="E7" s="9">
        <v>2750</v>
      </c>
      <c r="F7" s="10"/>
      <c r="G7" s="11">
        <f t="shared" si="0"/>
        <v>2750</v>
      </c>
      <c r="H7" s="12">
        <f t="shared" si="1"/>
        <v>2750</v>
      </c>
    </row>
    <row r="8" spans="1:8" x14ac:dyDescent="0.3">
      <c r="A8" s="8">
        <v>2028</v>
      </c>
      <c r="B8" s="9"/>
      <c r="C8" s="9"/>
      <c r="D8" s="9"/>
      <c r="E8" s="9">
        <v>4250</v>
      </c>
      <c r="F8" s="10"/>
      <c r="G8" s="11">
        <f t="shared" si="0"/>
        <v>4250</v>
      </c>
      <c r="H8" s="12">
        <f>SUM(D8:F8)</f>
        <v>4250</v>
      </c>
    </row>
    <row r="9" spans="1:8" x14ac:dyDescent="0.3">
      <c r="A9" s="8">
        <v>2029</v>
      </c>
      <c r="B9" s="9"/>
      <c r="C9" s="9"/>
      <c r="D9" s="9"/>
      <c r="E9" s="9">
        <v>1250</v>
      </c>
      <c r="F9" s="10"/>
      <c r="G9" s="11">
        <f t="shared" si="0"/>
        <v>1250</v>
      </c>
      <c r="H9" s="12">
        <f>SUM(D9:F9)</f>
        <v>1250</v>
      </c>
    </row>
    <row r="10" spans="1:8" x14ac:dyDescent="0.3">
      <c r="A10" s="8" t="s">
        <v>13</v>
      </c>
      <c r="B10" s="13"/>
      <c r="C10" s="9"/>
      <c r="D10" s="9"/>
      <c r="E10" s="9"/>
      <c r="F10" s="10"/>
      <c r="G10" s="11">
        <f t="shared" si="0"/>
        <v>0</v>
      </c>
      <c r="H10" s="12">
        <f t="shared" si="1"/>
        <v>0</v>
      </c>
    </row>
    <row r="11" spans="1:8" x14ac:dyDescent="0.3">
      <c r="A11" s="14" t="s">
        <v>5</v>
      </c>
      <c r="B11" s="12">
        <f t="shared" ref="B11:H11" si="2">SUM(B4:B10)</f>
        <v>5000</v>
      </c>
      <c r="C11" s="12">
        <f t="shared" si="2"/>
        <v>2144</v>
      </c>
      <c r="D11" s="12">
        <f t="shared" si="2"/>
        <v>8264</v>
      </c>
      <c r="E11" s="12">
        <f t="shared" si="2"/>
        <v>13500</v>
      </c>
      <c r="F11" s="12">
        <f t="shared" si="2"/>
        <v>202</v>
      </c>
      <c r="G11" s="12">
        <f t="shared" si="2"/>
        <v>29110</v>
      </c>
      <c r="H11" s="12">
        <f t="shared" si="2"/>
        <v>21966</v>
      </c>
    </row>
    <row r="12" spans="1:8" x14ac:dyDescent="0.3">
      <c r="A12" s="14"/>
      <c r="B12" s="1"/>
      <c r="C12" s="1"/>
      <c r="D12" s="1"/>
      <c r="E12" s="1"/>
      <c r="F12" s="1"/>
      <c r="G12" s="15">
        <f>SUM(B11:F11)-G11</f>
        <v>0</v>
      </c>
    </row>
    <row r="13" spans="1:8" x14ac:dyDescent="0.3">
      <c r="A13" s="16" t="s">
        <v>8</v>
      </c>
      <c r="G13" s="14"/>
    </row>
    <row r="14" spans="1:8" x14ac:dyDescent="0.3">
      <c r="A14" s="14" t="s">
        <v>9</v>
      </c>
      <c r="G14" s="14"/>
    </row>
    <row r="15" spans="1:8" x14ac:dyDescent="0.3">
      <c r="A15" s="8">
        <v>2024</v>
      </c>
      <c r="B15" s="17"/>
      <c r="C15" s="17">
        <f>+C4/1000</f>
        <v>0.14399999999999999</v>
      </c>
      <c r="D15" s="17">
        <f t="shared" ref="D15:H16" si="3">+D4/1000</f>
        <v>1</v>
      </c>
      <c r="E15" s="17"/>
      <c r="F15" s="18">
        <f t="shared" si="3"/>
        <v>0.20200000000000001</v>
      </c>
      <c r="G15" s="18">
        <f>+G4/1000</f>
        <v>1.3460000000000001</v>
      </c>
      <c r="H15" s="17">
        <f t="shared" si="3"/>
        <v>1.202</v>
      </c>
    </row>
    <row r="16" spans="1:8" x14ac:dyDescent="0.3">
      <c r="A16" s="8">
        <v>2025</v>
      </c>
      <c r="B16" s="17"/>
      <c r="C16" s="17">
        <f>+C5/1000</f>
        <v>2</v>
      </c>
      <c r="D16" s="17">
        <f t="shared" si="3"/>
        <v>0.51400000000000001</v>
      </c>
      <c r="E16" s="17">
        <f t="shared" si="3"/>
        <v>2</v>
      </c>
      <c r="F16" s="18"/>
      <c r="G16" s="18">
        <f t="shared" si="3"/>
        <v>4.5140000000000002</v>
      </c>
      <c r="H16" s="17">
        <f t="shared" si="3"/>
        <v>2.5139999999999998</v>
      </c>
    </row>
    <row r="17" spans="1:8" x14ac:dyDescent="0.3">
      <c r="A17" s="8">
        <v>2026</v>
      </c>
      <c r="B17" s="17">
        <f>+B6/1000</f>
        <v>5</v>
      </c>
      <c r="C17" s="17"/>
      <c r="D17" s="17">
        <f>+D6/1000</f>
        <v>6.75</v>
      </c>
      <c r="E17" s="17">
        <f>+E6/1000</f>
        <v>3.25</v>
      </c>
      <c r="F17" s="18"/>
      <c r="G17" s="18">
        <f t="shared" ref="G17:H20" si="4">+G6/1000</f>
        <v>15</v>
      </c>
      <c r="H17" s="17">
        <f t="shared" si="4"/>
        <v>10</v>
      </c>
    </row>
    <row r="18" spans="1:8" x14ac:dyDescent="0.3">
      <c r="A18" s="8">
        <v>2027</v>
      </c>
      <c r="B18" s="17"/>
      <c r="C18" s="17"/>
      <c r="D18" s="17"/>
      <c r="E18" s="17">
        <f>+E7/1000</f>
        <v>2.75</v>
      </c>
      <c r="F18" s="18"/>
      <c r="G18" s="18">
        <f t="shared" si="4"/>
        <v>2.75</v>
      </c>
      <c r="H18" s="17">
        <f t="shared" si="4"/>
        <v>2.75</v>
      </c>
    </row>
    <row r="19" spans="1:8" x14ac:dyDescent="0.3">
      <c r="A19" s="8">
        <v>2028</v>
      </c>
      <c r="B19" s="17"/>
      <c r="C19" s="17"/>
      <c r="D19" s="17"/>
      <c r="E19" s="17">
        <f>+E8/1000</f>
        <v>4.25</v>
      </c>
      <c r="F19" s="18"/>
      <c r="G19" s="18">
        <f t="shared" si="4"/>
        <v>4.25</v>
      </c>
      <c r="H19" s="17">
        <f t="shared" si="4"/>
        <v>4.25</v>
      </c>
    </row>
    <row r="20" spans="1:8" x14ac:dyDescent="0.3">
      <c r="A20" s="8">
        <v>2029</v>
      </c>
      <c r="B20" s="17"/>
      <c r="C20" s="17"/>
      <c r="D20" s="17"/>
      <c r="E20" s="17">
        <f>+E9/1000</f>
        <v>1.25</v>
      </c>
      <c r="F20" s="18"/>
      <c r="G20" s="18">
        <f t="shared" si="4"/>
        <v>1.25</v>
      </c>
      <c r="H20" s="17">
        <f t="shared" si="4"/>
        <v>1.25</v>
      </c>
    </row>
    <row r="21" spans="1:8" ht="15" thickBot="1" x14ac:dyDescent="0.35">
      <c r="A21" s="8" t="s">
        <v>13</v>
      </c>
      <c r="B21" s="19"/>
      <c r="C21" s="19"/>
      <c r="D21" s="19"/>
      <c r="E21" s="19"/>
      <c r="F21" s="20"/>
      <c r="G21" s="20"/>
      <c r="H21" s="19"/>
    </row>
    <row r="22" spans="1:8" x14ac:dyDescent="0.3">
      <c r="A22" s="14" t="s">
        <v>5</v>
      </c>
      <c r="B22" s="21">
        <f>SUM(B15:B21)</f>
        <v>5</v>
      </c>
      <c r="C22" s="21">
        <f>SUM(C15:C21)</f>
        <v>2.1440000000000001</v>
      </c>
      <c r="D22" s="21">
        <f t="shared" ref="D22:E22" si="5">SUM(D15:D21)</f>
        <v>8.2639999999999993</v>
      </c>
      <c r="E22" s="21">
        <f t="shared" si="5"/>
        <v>13.5</v>
      </c>
      <c r="F22" s="22">
        <f>SUM(F15:F21)</f>
        <v>0.20200000000000001</v>
      </c>
      <c r="G22" s="22">
        <f>SUM(G15:G21)</f>
        <v>29.11</v>
      </c>
      <c r="H22" s="21">
        <f>SUM(H15:H21)</f>
        <v>21.966000000000001</v>
      </c>
    </row>
    <row r="23" spans="1:8" x14ac:dyDescent="0.3">
      <c r="G23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ace41c2-8316-4075-b2a0-feb75f14e2c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245B96-A21E-4023-BB56-3200A9C469CB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2.xml><?xml version="1.0" encoding="utf-8"?>
<ds:datastoreItem xmlns:ds="http://schemas.openxmlformats.org/officeDocument/2006/customXml" ds:itemID="{2A12DBA0-15CF-47F5-88F4-B3BFA03AF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6E5FD-3200-4807-87B2-BD5F6B0A77C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87EC4AD-9C6A-49AE-8980-4F79D01EB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SVE24Q4</vt:lpstr>
      <vt:lpstr>SVE24Q3</vt:lpstr>
      <vt:lpstr>SVE24Q2</vt:lpstr>
      <vt:lpstr>SVE24Q1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2025-01-14T14:19:05Z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