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603" documentId="8_{806DBE22-6359-4203-BAFA-FD626616CE7E}" xr6:coauthVersionLast="47" xr6:coauthVersionMax="47" xr10:uidLastSave="{F9C58F54-4FCF-4E2C-8D4B-0304C02AE3DE}"/>
  <bookViews>
    <workbookView xWindow="-96" yWindow="0" windowWidth="20832" windowHeight="16656" xr2:uid="{00000000-000D-0000-FFFF-FFFF00000000}"/>
  </bookViews>
  <sheets>
    <sheet name="ENG 24Q4" sheetId="8" r:id="rId1"/>
    <sheet name="ENG 24Q3" sheetId="5" r:id="rId2"/>
    <sheet name="ENG 24Q2" sheetId="4" r:id="rId3"/>
    <sheet name="ENG 24Q1" sheetId="1" r:id="rId4"/>
  </sheets>
  <definedNames>
    <definedName name="_xlchart.v1.0" hidden="1">'ENG 24Q4'!$A$31:$A$35</definedName>
    <definedName name="_xlchart.v1.1" hidden="1">'ENG 24Q4'!$B$31:$B$35</definedName>
    <definedName name="_xlchart.v1.2" hidden="1">'ENG 24Q3'!$A$33:$A$37</definedName>
    <definedName name="_xlchart.v1.3" hidden="1">'ENG 24Q3'!$B$33:$B$37</definedName>
    <definedName name="_xlchart.v1.4" hidden="1">'ENG 24Q2'!$A$33:$A$37</definedName>
    <definedName name="_xlchart.v1.5" hidden="1">'ENG 24Q2'!$B$33:$B$37</definedName>
    <definedName name="_xlchart.v1.6" hidden="1">'ENG 24Q1'!$A$33:$A$37</definedName>
    <definedName name="_xlchart.v1.7" hidden="1">'ENG 24Q1'!$B$33:$B$37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8" l="1"/>
  <c r="H18" i="8"/>
  <c r="H17" i="8"/>
  <c r="H16" i="8"/>
  <c r="H15" i="8"/>
  <c r="I20" i="8"/>
  <c r="H20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D14" i="8"/>
  <c r="C14" i="8"/>
  <c r="B14" i="8"/>
  <c r="G10" i="8"/>
  <c r="F10" i="8"/>
  <c r="E10" i="8"/>
  <c r="D10" i="8"/>
  <c r="C10" i="8"/>
  <c r="B10" i="8"/>
  <c r="I9" i="8"/>
  <c r="I19" i="8" s="1"/>
  <c r="H9" i="8"/>
  <c r="I8" i="8"/>
  <c r="I18" i="8" s="1"/>
  <c r="H8" i="8"/>
  <c r="I7" i="8"/>
  <c r="I17" i="8" s="1"/>
  <c r="H7" i="8"/>
  <c r="I6" i="8"/>
  <c r="I16" i="8" s="1"/>
  <c r="H6" i="8"/>
  <c r="I5" i="8"/>
  <c r="I10" i="8" s="1"/>
  <c r="H5" i="8"/>
  <c r="I4" i="8"/>
  <c r="I14" i="8" s="1"/>
  <c r="H4" i="8"/>
  <c r="H14" i="8" s="1"/>
  <c r="I15" i="8" l="1"/>
  <c r="H10" i="8"/>
  <c r="B15" i="5" l="1"/>
  <c r="D18" i="5"/>
  <c r="F20" i="5"/>
  <c r="E20" i="5"/>
  <c r="D20" i="5"/>
  <c r="C20" i="5"/>
  <c r="F19" i="5"/>
  <c r="E19" i="5"/>
  <c r="D19" i="5"/>
  <c r="C19" i="5"/>
  <c r="F18" i="5"/>
  <c r="E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21" i="5"/>
  <c r="E21" i="5"/>
  <c r="D21" i="5"/>
  <c r="C21" i="5"/>
  <c r="B21" i="5"/>
  <c r="B20" i="5"/>
  <c r="B19" i="5"/>
  <c r="B18" i="5"/>
  <c r="B17" i="5"/>
  <c r="B16" i="5"/>
  <c r="H18" i="5"/>
  <c r="H17" i="5"/>
  <c r="G17" i="5"/>
  <c r="C22" i="5"/>
  <c r="F11" i="5"/>
  <c r="E11" i="5"/>
  <c r="D11" i="5"/>
  <c r="C11" i="5"/>
  <c r="B11" i="5"/>
  <c r="H10" i="5"/>
  <c r="G10" i="5"/>
  <c r="H9" i="5"/>
  <c r="H20" i="5" s="1"/>
  <c r="G9" i="5"/>
  <c r="G20" i="5" s="1"/>
  <c r="H8" i="5"/>
  <c r="H19" i="5" s="1"/>
  <c r="G8" i="5"/>
  <c r="G19" i="5" s="1"/>
  <c r="H7" i="5"/>
  <c r="G7" i="5"/>
  <c r="G18" i="5" s="1"/>
  <c r="H6" i="5"/>
  <c r="G6" i="5"/>
  <c r="H5" i="5"/>
  <c r="H16" i="5" s="1"/>
  <c r="G5" i="5"/>
  <c r="H4" i="5"/>
  <c r="H15" i="5" s="1"/>
  <c r="G4" i="5"/>
  <c r="G15" i="5" s="1"/>
  <c r="D22" i="5" l="1"/>
  <c r="F22" i="5"/>
  <c r="E22" i="5"/>
  <c r="B22" i="5"/>
  <c r="G11" i="5"/>
  <c r="H22" i="5"/>
  <c r="H11" i="5"/>
  <c r="G16" i="5"/>
  <c r="G22" i="5" s="1"/>
  <c r="C17" i="4" l="1"/>
  <c r="G20" i="4"/>
  <c r="E20" i="4"/>
  <c r="E19" i="4"/>
  <c r="E18" i="4"/>
  <c r="E17" i="4"/>
  <c r="D17" i="4"/>
  <c r="B17" i="4"/>
  <c r="B22" i="4" s="1"/>
  <c r="E16" i="4"/>
  <c r="D16" i="4"/>
  <c r="F15" i="4"/>
  <c r="F22" i="4" s="1"/>
  <c r="D15" i="4"/>
  <c r="C15" i="4"/>
  <c r="F11" i="4"/>
  <c r="E11" i="4"/>
  <c r="D11" i="4"/>
  <c r="C11" i="4"/>
  <c r="B11" i="4"/>
  <c r="H10" i="4"/>
  <c r="G10" i="4"/>
  <c r="H9" i="4"/>
  <c r="H20" i="4" s="1"/>
  <c r="G9" i="4"/>
  <c r="H8" i="4"/>
  <c r="H19" i="4" s="1"/>
  <c r="G8" i="4"/>
  <c r="G19" i="4" s="1"/>
  <c r="H7" i="4"/>
  <c r="H18" i="4" s="1"/>
  <c r="G7" i="4"/>
  <c r="G18" i="4" s="1"/>
  <c r="H6" i="4"/>
  <c r="H17" i="4" s="1"/>
  <c r="G6" i="4"/>
  <c r="G17" i="4" s="1"/>
  <c r="H5" i="4"/>
  <c r="H16" i="4" s="1"/>
  <c r="G5" i="4"/>
  <c r="G16" i="4" s="1"/>
  <c r="H4" i="4"/>
  <c r="H15" i="4" s="1"/>
  <c r="G4" i="4"/>
  <c r="H20" i="1"/>
  <c r="G20" i="1"/>
  <c r="E20" i="1"/>
  <c r="G9" i="1"/>
  <c r="H9" i="1"/>
  <c r="H8" i="1"/>
  <c r="B11" i="1"/>
  <c r="E22" i="4" l="1"/>
  <c r="D22" i="4"/>
  <c r="H22" i="4"/>
  <c r="C22" i="4"/>
  <c r="G11" i="4"/>
  <c r="H11" i="4"/>
  <c r="G15" i="4"/>
  <c r="G22" i="4" s="1"/>
  <c r="F15" i="1"/>
  <c r="B17" i="1"/>
  <c r="H10" i="1"/>
  <c r="H7" i="1"/>
  <c r="H6" i="1"/>
  <c r="H5" i="1"/>
  <c r="H4" i="1"/>
  <c r="H11" i="1" l="1"/>
  <c r="G4" i="1"/>
  <c r="G5" i="1"/>
  <c r="G6" i="1"/>
  <c r="G7" i="1"/>
  <c r="G8" i="1"/>
  <c r="G10" i="1"/>
  <c r="H19" i="1"/>
  <c r="H18" i="1"/>
  <c r="H16" i="1"/>
  <c r="H15" i="1"/>
  <c r="H17" i="1"/>
  <c r="G11" i="1" l="1"/>
  <c r="H22" i="1"/>
  <c r="F22" i="1"/>
  <c r="E19" i="1"/>
  <c r="E18" i="1"/>
  <c r="E17" i="1"/>
  <c r="E16" i="1"/>
  <c r="E15" i="1"/>
  <c r="D17" i="1"/>
  <c r="D16" i="1"/>
  <c r="D15" i="1"/>
  <c r="C16" i="1"/>
  <c r="C15" i="1"/>
  <c r="C22" i="1" s="1"/>
  <c r="B22" i="1"/>
  <c r="F11" i="1"/>
  <c r="E11" i="1"/>
  <c r="D11" i="1"/>
  <c r="C11" i="1"/>
  <c r="G19" i="1"/>
  <c r="G18" i="1"/>
  <c r="G17" i="1"/>
  <c r="G16" i="1"/>
  <c r="G15" i="1"/>
  <c r="E22" i="1" l="1"/>
  <c r="D22" i="1"/>
  <c r="G22" i="1"/>
</calcChain>
</file>

<file path=xl/sharedStrings.xml><?xml version="1.0" encoding="utf-8"?>
<sst xmlns="http://schemas.openxmlformats.org/spreadsheetml/2006/main" count="65" uniqueCount="16">
  <si>
    <t>Total</t>
  </si>
  <si>
    <t>MSEK</t>
  </si>
  <si>
    <t>Year</t>
  </si>
  <si>
    <t>Bonds (MTN)</t>
  </si>
  <si>
    <t>Other loans</t>
  </si>
  <si>
    <t>Sum</t>
  </si>
  <si>
    <t>As of</t>
  </si>
  <si>
    <t>Bilateral bank facility (unutilized)</t>
  </si>
  <si>
    <t>Syndicated term loans</t>
  </si>
  <si>
    <t>Graph</t>
  </si>
  <si>
    <t>SEK billion</t>
  </si>
  <si>
    <t>Utilized</t>
  </si>
  <si>
    <t>Syndicated bank facility (unutilized)</t>
  </si>
  <si>
    <t>2030 and later</t>
  </si>
  <si>
    <t>Listed Bonds (MTN)</t>
  </si>
  <si>
    <t>Non-listed Bonds (MTN)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</si>
</sst>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  <xf numFmtId="4" fontId="2" fillId="2" borderId="0" xfId="0" applyNumberFormat="1" applyFont="1" applyFill="1"/>
    <xf numFmtId="4" fontId="2" fillId="2" borderId="2" xfId="0" applyNumberFormat="1" applyFont="1" applyFill="1" applyBorder="1"/>
    <xf numFmtId="0" fontId="4" fillId="0" borderId="0" xfId="0" applyFont="1"/>
    <xf numFmtId="3" fontId="0" fillId="2" borderId="4" xfId="0" applyNumberFormat="1" applyFill="1" applyBorder="1"/>
    <xf numFmtId="3" fontId="0" fillId="3" borderId="5" xfId="0" applyNumberFormat="1" applyFill="1" applyBorder="1"/>
    <xf numFmtId="3" fontId="0" fillId="3" borderId="1" xfId="0" applyNumberFormat="1" applyFill="1" applyBorder="1"/>
    <xf numFmtId="3" fontId="0" fillId="2" borderId="6" xfId="0" applyNumberFormat="1" applyFill="1" applyBorder="1"/>
    <xf numFmtId="3" fontId="0" fillId="2" borderId="1" xfId="0" applyNumberFormat="1" applyFill="1" applyBorder="1"/>
    <xf numFmtId="164" fontId="0" fillId="2" borderId="4" xfId="0" applyNumberFormat="1" applyFill="1" applyBorder="1"/>
    <xf numFmtId="0" fontId="0" fillId="0" borderId="3" xfId="0" applyBorder="1" applyAlignment="1">
      <alignment horizontal="left"/>
    </xf>
    <xf numFmtId="164" fontId="0" fillId="2" borderId="5" xfId="0" applyNumberFormat="1" applyFill="1" applyBorder="1"/>
    <xf numFmtId="164" fontId="0" fillId="2" borderId="6" xfId="0" applyNumberFormat="1" applyFill="1" applyBorder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24Q4'!$G$3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7777777778E-2"/>
                  <c:y val="-1.0667320261438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7-4CDD-9AD9-57988CA9DE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24Q4'!$G$14:$G$19</c:f>
              <c:numCache>
                <c:formatCode>#\ ##0.0</c:formatCode>
                <c:ptCount val="6"/>
                <c:pt idx="0">
                  <c:v>0.19500000000000001</c:v>
                </c:pt>
                <c:pt idx="1">
                  <c:v>8.9999999999999993E-3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7-4CDD-9AD9-57988CA9DE69}"/>
            </c:ext>
          </c:extLst>
        </c:ser>
        <c:ser>
          <c:idx val="2"/>
          <c:order val="1"/>
          <c:tx>
            <c:strRef>
              <c:f>'ENG 24Q4'!$F$3</c:f>
              <c:strCache>
                <c:ptCount val="1"/>
                <c:pt idx="0">
                  <c:v>Non-listed Bonds (MTN)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7-4CDD-9AD9-57988CA9DE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7-4CDD-9AD9-57988CA9D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7-4CDD-9AD9-57988CA9D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24Q4'!$F$14:$F$19</c:f>
              <c:numCache>
                <c:formatCode>#\ ##0.0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F7-4CDD-9AD9-57988CA9DE69}"/>
            </c:ext>
          </c:extLst>
        </c:ser>
        <c:ser>
          <c:idx val="4"/>
          <c:order val="2"/>
          <c:tx>
            <c:strRef>
              <c:f>'ENG 24Q4'!$E$3</c:f>
              <c:strCache>
                <c:ptCount val="1"/>
                <c:pt idx="0">
                  <c:v>Listed 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24Q4'!$E$14:$E$19</c:f>
              <c:numCache>
                <c:formatCode>#\ ##0.0</c:formatCode>
                <c:ptCount val="6"/>
                <c:pt idx="0">
                  <c:v>2</c:v>
                </c:pt>
                <c:pt idx="1">
                  <c:v>2.75</c:v>
                </c:pt>
                <c:pt idx="2">
                  <c:v>3.25</c:v>
                </c:pt>
                <c:pt idx="3">
                  <c:v>3.75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7-4CDD-9AD9-57988CA9DE69}"/>
            </c:ext>
          </c:extLst>
        </c:ser>
        <c:ser>
          <c:idx val="3"/>
          <c:order val="3"/>
          <c:tx>
            <c:strRef>
              <c:f>'ENG 24Q4'!$D$3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24Q4'!$D$14:$D$19</c:f>
              <c:numCache>
                <c:formatCode>#\ ##0.0</c:formatCode>
                <c:ptCount val="6"/>
                <c:pt idx="0">
                  <c:v>0.5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7-4CDD-9AD9-57988CA9DE69}"/>
            </c:ext>
          </c:extLst>
        </c:ser>
        <c:ser>
          <c:idx val="1"/>
          <c:order val="4"/>
          <c:tx>
            <c:strRef>
              <c:f>'ENG 24Q4'!$C$3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7-4CDD-9AD9-57988CA9DE69}"/>
                </c:ext>
              </c:extLst>
            </c:dLbl>
            <c:numFmt formatCode="0.0;0;;" sourceLinked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24Q4'!$C$14:$C$19</c:f>
              <c:numCache>
                <c:formatCode>#\ ##0.0</c:formatCode>
                <c:ptCount val="6"/>
                <c:pt idx="0">
                  <c:v>0.14000000000000001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F7-4CDD-9AD9-57988CA9DE69}"/>
            </c:ext>
          </c:extLst>
        </c:ser>
        <c:ser>
          <c:idx val="0"/>
          <c:order val="5"/>
          <c:tx>
            <c:strRef>
              <c:f>'ENG 24Q4'!$B$3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dLbl>
              <c:idx val="4"/>
              <c:numFmt formatCode="0.0;0;;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  <a:prstDash val="dash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0F7-4CDD-9AD9-57988CA9DE6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solidFill>
                  <a:schemeClr val="tx1"/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24Q4'!$A$14:$A$19</c:f>
              <c:strCach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 and later</c:v>
                </c:pt>
              </c:strCache>
            </c:strRef>
          </c:cat>
          <c:val>
            <c:numRef>
              <c:f>'ENG 24Q4'!$B$14:$B$19</c:f>
              <c:numCache>
                <c:formatCode>#\ 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F7-4CDD-9AD9-57988CA9DE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78854699999999989"/>
          <c:h val="8.1983660130718949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'ENG 24Q3'!$F$3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5.6110760291642331E-2"/>
                  <c:y val="-2.311828037062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D-4A14-AE41-6697A2FE37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D-4A14-AE41-6697A2FE37CD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24Q3'!$F$15:$F$21</c:f>
              <c:numCache>
                <c:formatCode>#\ ##0.0</c:formatCode>
                <c:ptCount val="7"/>
                <c:pt idx="0">
                  <c:v>0.22849</c:v>
                </c:pt>
                <c:pt idx="1">
                  <c:v>7.7999999999999996E-3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D-4A14-AE41-6697A2FE37CD}"/>
            </c:ext>
          </c:extLst>
        </c:ser>
        <c:ser>
          <c:idx val="4"/>
          <c:order val="1"/>
          <c:tx>
            <c:strRef>
              <c:f>'ENG 24Q3'!$E$3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24Q3'!$E$15:$E$21</c:f>
              <c:numCache>
                <c:formatCode>#\ 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3.25</c:v>
                </c:pt>
                <c:pt idx="3">
                  <c:v>3.25</c:v>
                </c:pt>
                <c:pt idx="4">
                  <c:v>4.25</c:v>
                </c:pt>
                <c:pt idx="5">
                  <c:v>3.25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D-4A14-AE41-6697A2FE37CD}"/>
            </c:ext>
          </c:extLst>
        </c:ser>
        <c:ser>
          <c:idx val="3"/>
          <c:order val="2"/>
          <c:tx>
            <c:strRef>
              <c:f>'ENG 24Q3'!$D$3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24Q3'!$D$15:$D$21</c:f>
              <c:numCache>
                <c:formatCode>#\ 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3.25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D-4A14-AE41-6697A2FE37CD}"/>
            </c:ext>
          </c:extLst>
        </c:ser>
        <c:ser>
          <c:idx val="1"/>
          <c:order val="3"/>
          <c:tx>
            <c:strRef>
              <c:f>'ENG 24Q3'!$C$3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dLbl>
              <c:idx val="0"/>
              <c:layout>
                <c:manualLayout>
                  <c:x val="-2.0528326935966713E-2"/>
                  <c:y val="-3.152492777812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D-4A14-AE41-6697A2FE37CD}"/>
                </c:ext>
              </c:extLst>
            </c:dLbl>
            <c:numFmt formatCode="0.0;0;;" sourceLinked="0"/>
            <c:spPr>
              <a:pattFill prst="ltHorz">
                <a:fgClr>
                  <a:schemeClr val="bg2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85000"/>
                  </a:schemeClr>
                </a:solidFill>
                <a:prstDash val="dash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24Q3'!$C$15:$C$21</c:f>
              <c:numCache>
                <c:formatCode>#\ ##0.0</c:formatCode>
                <c:ptCount val="7"/>
                <c:pt idx="0">
                  <c:v>0.14940000000000001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D-4A14-AE41-6697A2FE37CD}"/>
            </c:ext>
          </c:extLst>
        </c:ser>
        <c:ser>
          <c:idx val="0"/>
          <c:order val="4"/>
          <c:tx>
            <c:strRef>
              <c:f>'ENG 24Q3'!$B$3</c:f>
              <c:strCache>
                <c:ptCount val="1"/>
                <c:pt idx="0">
                  <c:v>Syndicated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'ENG 24Q3'!$A$15:$A$21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 and later</c:v>
                </c:pt>
              </c:strCache>
            </c:strRef>
          </c:cat>
          <c:val>
            <c:numRef>
              <c:f>'ENG 24Q3'!$B$15:$B$21</c:f>
              <c:numCache>
                <c:formatCode>#\ 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D-4A14-AE41-6697A2FE3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44</xdr:row>
      <xdr:rowOff>57150</xdr:rowOff>
    </xdr:from>
    <xdr:to>
      <xdr:col>11</xdr:col>
      <xdr:colOff>563880</xdr:colOff>
      <xdr:row>64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F8BCA6E-D5A7-4B96-9B35-34D8B89D6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541020</xdr:colOff>
      <xdr:row>2</xdr:row>
      <xdr:rowOff>567690</xdr:rowOff>
    </xdr:from>
    <xdr:to>
      <xdr:col>24</xdr:col>
      <xdr:colOff>397020</xdr:colOff>
      <xdr:row>36</xdr:row>
      <xdr:rowOff>27810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6F93406-1F3E-3A7B-D7C6-897C8E1CA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9202590D-855C-4774-B27F-3ED9A874A71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absoluteAnchor>
    <xdr:pos x="7635240" y="975360"/>
    <xdr:ext cx="9291674" cy="60664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EC3734-75A7-41DC-80BD-03BB228AD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CCA298-C56E-4A11-90B3-BEF9968A32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10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903970"/>
              <a:ext cx="594360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B98B-A9D9-4541-99B9-BF9C54F3FB73}">
  <dimension ref="A1:I29"/>
  <sheetViews>
    <sheetView tabSelected="1" topLeftCell="G1" workbookViewId="0">
      <selection activeCell="U39" sqref="U39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6</v>
      </c>
      <c r="B1" s="5">
        <v>45657</v>
      </c>
      <c r="C1" s="5"/>
      <c r="D1" s="5"/>
    </row>
    <row r="2" spans="1:9" x14ac:dyDescent="0.3">
      <c r="A2" s="2" t="s">
        <v>1</v>
      </c>
    </row>
    <row r="3" spans="1:9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14</v>
      </c>
      <c r="F3" s="3" t="s">
        <v>15</v>
      </c>
      <c r="G3" s="3" t="s">
        <v>4</v>
      </c>
      <c r="H3" s="3" t="s">
        <v>0</v>
      </c>
      <c r="I3" s="3" t="s">
        <v>11</v>
      </c>
    </row>
    <row r="4" spans="1:9" x14ac:dyDescent="0.3">
      <c r="A4" s="21">
        <v>2025</v>
      </c>
      <c r="B4" s="9"/>
      <c r="C4" s="9">
        <v>140</v>
      </c>
      <c r="D4" s="9">
        <v>500</v>
      </c>
      <c r="E4" s="9">
        <v>2000</v>
      </c>
      <c r="F4" s="9"/>
      <c r="G4" s="9">
        <v>195</v>
      </c>
      <c r="H4" s="26">
        <f t="shared" ref="H4:H9" si="0">SUM(B4:G4)</f>
        <v>2835</v>
      </c>
      <c r="I4" s="11">
        <f>SUM(D4:G4)</f>
        <v>2695</v>
      </c>
    </row>
    <row r="5" spans="1:9" x14ac:dyDescent="0.3">
      <c r="A5" s="21">
        <v>2026</v>
      </c>
      <c r="B5" s="9"/>
      <c r="C5" s="9">
        <v>3000</v>
      </c>
      <c r="D5" s="9">
        <v>1750</v>
      </c>
      <c r="E5" s="9">
        <v>2750</v>
      </c>
      <c r="F5" s="9">
        <v>500</v>
      </c>
      <c r="G5" s="9">
        <v>9</v>
      </c>
      <c r="H5" s="26">
        <f t="shared" si="0"/>
        <v>8009</v>
      </c>
      <c r="I5" s="11">
        <f>SUM(D5:G5)</f>
        <v>5009</v>
      </c>
    </row>
    <row r="6" spans="1:9" x14ac:dyDescent="0.3">
      <c r="A6" s="21">
        <v>2027</v>
      </c>
      <c r="B6" s="9"/>
      <c r="C6" s="9"/>
      <c r="D6" s="9"/>
      <c r="E6" s="9">
        <v>3250</v>
      </c>
      <c r="F6" s="9"/>
      <c r="G6" s="9"/>
      <c r="H6" s="26">
        <f t="shared" si="0"/>
        <v>3250</v>
      </c>
      <c r="I6" s="11">
        <f>SUM(D6:G6)</f>
        <v>3250</v>
      </c>
    </row>
    <row r="7" spans="1:9" x14ac:dyDescent="0.3">
      <c r="A7" s="21">
        <v>2028</v>
      </c>
      <c r="B7" s="9"/>
      <c r="C7" s="9"/>
      <c r="D7" s="9"/>
      <c r="E7" s="9">
        <v>3750</v>
      </c>
      <c r="F7" s="9">
        <v>500</v>
      </c>
      <c r="G7" s="9"/>
      <c r="H7" s="26">
        <f t="shared" si="0"/>
        <v>4250</v>
      </c>
      <c r="I7" s="11">
        <f>SUM(D7:G7)</f>
        <v>4250</v>
      </c>
    </row>
    <row r="8" spans="1:9" x14ac:dyDescent="0.3">
      <c r="A8" s="21">
        <v>2029</v>
      </c>
      <c r="B8" s="9">
        <v>6000</v>
      </c>
      <c r="C8" s="9"/>
      <c r="D8" s="9"/>
      <c r="E8" s="9">
        <v>2750</v>
      </c>
      <c r="F8" s="9">
        <v>500</v>
      </c>
      <c r="G8" s="9"/>
      <c r="H8" s="26">
        <f t="shared" si="0"/>
        <v>9250</v>
      </c>
      <c r="I8" s="11">
        <f>SUM(D8:G8)</f>
        <v>3250</v>
      </c>
    </row>
    <row r="9" spans="1:9" ht="15" thickBot="1" x14ac:dyDescent="0.35">
      <c r="A9" s="21" t="s">
        <v>13</v>
      </c>
      <c r="B9" s="27"/>
      <c r="C9" s="28"/>
      <c r="D9" s="28"/>
      <c r="E9" s="28"/>
      <c r="F9" s="28"/>
      <c r="G9" s="28"/>
      <c r="H9" s="29">
        <f t="shared" si="0"/>
        <v>0</v>
      </c>
      <c r="I9" s="30">
        <f>SUM(D9:G9)</f>
        <v>0</v>
      </c>
    </row>
    <row r="10" spans="1:9" x14ac:dyDescent="0.3">
      <c r="A10" s="19" t="s">
        <v>5</v>
      </c>
      <c r="B10" s="11">
        <f>SUM(B4:B9)</f>
        <v>6000</v>
      </c>
      <c r="C10" s="11">
        <f>SUM(C4:C9)</f>
        <v>3140</v>
      </c>
      <c r="D10" s="11">
        <f>SUM(D4:D9)</f>
        <v>2250</v>
      </c>
      <c r="E10" s="11">
        <f>SUM(E4:E9)</f>
        <v>14500</v>
      </c>
      <c r="F10" s="11">
        <f>SUM(F4:F9)</f>
        <v>1500</v>
      </c>
      <c r="G10" s="17">
        <f>SUM(G4:G9)</f>
        <v>204</v>
      </c>
      <c r="H10" s="17">
        <f>SUM(H4:H9)</f>
        <v>27594</v>
      </c>
      <c r="I10" s="11">
        <f>SUM(I4:I9)</f>
        <v>18454</v>
      </c>
    </row>
    <row r="11" spans="1:9" x14ac:dyDescent="0.3">
      <c r="A11" s="19"/>
      <c r="B11" s="1"/>
      <c r="C11" s="1"/>
      <c r="D11" s="1"/>
      <c r="E11" s="1"/>
      <c r="F11" s="1"/>
      <c r="G11" s="1"/>
      <c r="H11" s="18"/>
    </row>
    <row r="12" spans="1:9" x14ac:dyDescent="0.3">
      <c r="A12" s="22" t="s">
        <v>10</v>
      </c>
      <c r="H12" s="19"/>
    </row>
    <row r="13" spans="1:9" x14ac:dyDescent="0.3">
      <c r="A13" s="19" t="s">
        <v>9</v>
      </c>
      <c r="H13" s="19"/>
    </row>
    <row r="14" spans="1:9" x14ac:dyDescent="0.3">
      <c r="A14" s="21">
        <v>2025</v>
      </c>
      <c r="B14" s="8" t="str">
        <f>+IF(ISNUMBER(B4),B4/1000,"")</f>
        <v/>
      </c>
      <c r="C14" s="8">
        <f>+IF(ISNUMBER(C4),C4/1000,"")</f>
        <v>0.14000000000000001</v>
      </c>
      <c r="D14" s="8">
        <f>+IF(ISNUMBER(D4),D4/1000,"")</f>
        <v>0.5</v>
      </c>
      <c r="E14" s="8">
        <f>+IF(ISNUMBER(E4),E4/1000,"")</f>
        <v>2</v>
      </c>
      <c r="F14" s="8" t="str">
        <f>+IF(ISNUMBER(F4),F4/1000,"")</f>
        <v/>
      </c>
      <c r="G14" s="8">
        <f>+IF(ISNUMBER(G4),G4/1000,"")</f>
        <v>0.19500000000000001</v>
      </c>
      <c r="H14" s="31">
        <f>+H4/1000</f>
        <v>2.835</v>
      </c>
      <c r="I14" s="8">
        <f>+I4/1000</f>
        <v>2.6949999999999998</v>
      </c>
    </row>
    <row r="15" spans="1:9" x14ac:dyDescent="0.3">
      <c r="A15" s="21">
        <v>2026</v>
      </c>
      <c r="B15" s="8" t="str">
        <f t="shared" ref="B15:G19" si="1">+IF(ISNUMBER(B5),B5/1000,"")</f>
        <v/>
      </c>
      <c r="C15" s="8">
        <f t="shared" si="1"/>
        <v>3</v>
      </c>
      <c r="D15" s="8">
        <f t="shared" si="1"/>
        <v>1.75</v>
      </c>
      <c r="E15" s="8">
        <f t="shared" si="1"/>
        <v>2.75</v>
      </c>
      <c r="F15" s="8">
        <f t="shared" si="1"/>
        <v>0.5</v>
      </c>
      <c r="G15" s="8">
        <f t="shared" si="1"/>
        <v>8.9999999999999993E-3</v>
      </c>
      <c r="H15" s="31">
        <f>+H5/1000</f>
        <v>8.0090000000000003</v>
      </c>
      <c r="I15" s="8">
        <f>+I5/1000</f>
        <v>5.0090000000000003</v>
      </c>
    </row>
    <row r="16" spans="1:9" x14ac:dyDescent="0.3">
      <c r="A16" s="21">
        <v>2027</v>
      </c>
      <c r="B16" s="8" t="str">
        <f t="shared" si="1"/>
        <v/>
      </c>
      <c r="C16" s="8" t="str">
        <f t="shared" si="1"/>
        <v/>
      </c>
      <c r="D16" s="8" t="str">
        <f t="shared" si="1"/>
        <v/>
      </c>
      <c r="E16" s="8">
        <f t="shared" si="1"/>
        <v>3.25</v>
      </c>
      <c r="F16" s="8" t="str">
        <f t="shared" si="1"/>
        <v/>
      </c>
      <c r="G16" s="8" t="str">
        <f t="shared" si="1"/>
        <v/>
      </c>
      <c r="H16" s="31">
        <f>+H6/1000</f>
        <v>3.25</v>
      </c>
      <c r="I16" s="8">
        <f>+I6/1000</f>
        <v>3.25</v>
      </c>
    </row>
    <row r="17" spans="1:9" x14ac:dyDescent="0.3">
      <c r="A17" s="21">
        <v>2028</v>
      </c>
      <c r="B17" s="8" t="str">
        <f t="shared" si="1"/>
        <v/>
      </c>
      <c r="C17" s="8" t="str">
        <f t="shared" si="1"/>
        <v/>
      </c>
      <c r="D17" s="8" t="str">
        <f t="shared" si="1"/>
        <v/>
      </c>
      <c r="E17" s="8">
        <f t="shared" si="1"/>
        <v>3.75</v>
      </c>
      <c r="F17" s="8">
        <f t="shared" si="1"/>
        <v>0.5</v>
      </c>
      <c r="G17" s="8" t="str">
        <f t="shared" si="1"/>
        <v/>
      </c>
      <c r="H17" s="31">
        <f>+H7/1000</f>
        <v>4.25</v>
      </c>
      <c r="I17" s="8">
        <f>+I7/1000</f>
        <v>4.25</v>
      </c>
    </row>
    <row r="18" spans="1:9" x14ac:dyDescent="0.3">
      <c r="A18" s="21">
        <v>2029</v>
      </c>
      <c r="B18" s="8">
        <f t="shared" si="1"/>
        <v>6</v>
      </c>
      <c r="C18" s="8" t="str">
        <f t="shared" si="1"/>
        <v/>
      </c>
      <c r="D18" s="8" t="str">
        <f t="shared" si="1"/>
        <v/>
      </c>
      <c r="E18" s="8">
        <f t="shared" si="1"/>
        <v>2.75</v>
      </c>
      <c r="F18" s="8">
        <f t="shared" si="1"/>
        <v>0.5</v>
      </c>
      <c r="G18" s="8" t="str">
        <f t="shared" si="1"/>
        <v/>
      </c>
      <c r="H18" s="31">
        <f>+H8/1000</f>
        <v>9.25</v>
      </c>
      <c r="I18" s="8">
        <f>+I8/1000</f>
        <v>3.25</v>
      </c>
    </row>
    <row r="19" spans="1:9" ht="15" thickBot="1" x14ac:dyDescent="0.35">
      <c r="A19" s="32" t="s">
        <v>13</v>
      </c>
      <c r="B19" s="33" t="str">
        <f t="shared" si="1"/>
        <v/>
      </c>
      <c r="C19" s="12" t="str">
        <f t="shared" si="1"/>
        <v/>
      </c>
      <c r="D19" s="12" t="str">
        <f t="shared" si="1"/>
        <v/>
      </c>
      <c r="E19" s="12" t="str">
        <f t="shared" si="1"/>
        <v/>
      </c>
      <c r="F19" s="12" t="str">
        <f t="shared" si="1"/>
        <v/>
      </c>
      <c r="G19" s="12" t="str">
        <f t="shared" si="1"/>
        <v/>
      </c>
      <c r="H19" s="34">
        <f>+H9/1000</f>
        <v>0</v>
      </c>
      <c r="I19" s="12">
        <f>+I9/1000</f>
        <v>0</v>
      </c>
    </row>
    <row r="20" spans="1:9" x14ac:dyDescent="0.3">
      <c r="A20" s="19" t="s">
        <v>5</v>
      </c>
      <c r="B20" s="23">
        <f>SUM(B14:B19)</f>
        <v>6</v>
      </c>
      <c r="C20" s="23">
        <f>SUM(C14:C19)</f>
        <v>3.14</v>
      </c>
      <c r="D20" s="23">
        <f>SUM(D14:D19)</f>
        <v>2.25</v>
      </c>
      <c r="E20" s="23">
        <f>SUM(E14:E19)</f>
        <v>14.5</v>
      </c>
      <c r="F20" s="23">
        <f>SUM(F14:F19)</f>
        <v>1.5</v>
      </c>
      <c r="G20" s="23">
        <f>SUM(G14:G19)</f>
        <v>0.20400000000000001</v>
      </c>
      <c r="H20" s="23">
        <f>SUM(H14:H19)</f>
        <v>27.594000000000001</v>
      </c>
      <c r="I20" s="23">
        <f>SUM(I14:I19)</f>
        <v>18.454000000000001</v>
      </c>
    </row>
    <row r="21" spans="1:9" x14ac:dyDescent="0.3">
      <c r="H21" s="6"/>
    </row>
    <row r="23" spans="1:9" x14ac:dyDescent="0.3">
      <c r="B23" s="6"/>
      <c r="C23" s="6"/>
      <c r="D23" s="6"/>
      <c r="E23" s="6"/>
      <c r="F23" s="6"/>
      <c r="G23" s="6"/>
      <c r="H23" s="7"/>
    </row>
    <row r="29" spans="1:9" x14ac:dyDescent="0.3">
      <c r="G29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1ACC-661B-4D4A-ACD7-B97180247363}">
  <dimension ref="A1:H31"/>
  <sheetViews>
    <sheetView workbookViewId="0">
      <selection activeCell="B22" sqref="B22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45565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149.4</v>
      </c>
      <c r="D4" s="9">
        <v>500</v>
      </c>
      <c r="E4" s="9"/>
      <c r="F4" s="9">
        <v>228.49</v>
      </c>
      <c r="G4" s="17">
        <f t="shared" ref="G4:G10" si="0">SUM(B4:F4)</f>
        <v>877.89</v>
      </c>
      <c r="H4" s="11">
        <f t="shared" ref="H4:H10" si="1">SUM(D4:F4)</f>
        <v>728.49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7.8</v>
      </c>
      <c r="G5" s="17">
        <f t="shared" si="0"/>
        <v>2507.8000000000002</v>
      </c>
      <c r="H5" s="11">
        <f t="shared" si="1"/>
        <v>2507.8000000000002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3149.4</v>
      </c>
      <c r="D11" s="11">
        <f t="shared" si="2"/>
        <v>4250</v>
      </c>
      <c r="E11" s="11">
        <f t="shared" si="2"/>
        <v>16000</v>
      </c>
      <c r="F11" s="17">
        <f t="shared" si="2"/>
        <v>236.29000000000002</v>
      </c>
      <c r="G11" s="17">
        <f>SUM(G4:G10)</f>
        <v>28635.69</v>
      </c>
      <c r="H11" s="11">
        <f>SUM(H4:H10)</f>
        <v>20486.29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 t="str">
        <f>+IF(ISNUMBER(B4),B4/1000,"")</f>
        <v/>
      </c>
      <c r="C15" s="8">
        <f t="shared" ref="C15:F15" si="3">+IF(ISNUMBER(C4),C4/1000,"")</f>
        <v>0.14940000000000001</v>
      </c>
      <c r="D15" s="8">
        <f t="shared" si="3"/>
        <v>0.5</v>
      </c>
      <c r="E15" s="8" t="str">
        <f t="shared" si="3"/>
        <v/>
      </c>
      <c r="F15" s="13">
        <f t="shared" si="3"/>
        <v>0.22849</v>
      </c>
      <c r="G15" s="13">
        <f t="shared" ref="G15:H20" si="4">+G4/1000</f>
        <v>0.87788999999999995</v>
      </c>
      <c r="H15" s="8">
        <f t="shared" si="4"/>
        <v>0.72848999999999997</v>
      </c>
    </row>
    <row r="16" spans="1:8" x14ac:dyDescent="0.3">
      <c r="A16" s="21">
        <v>2025</v>
      </c>
      <c r="B16" s="8" t="str">
        <f>+IF(ISNUMBER(B5),B5/1000,"")</f>
        <v/>
      </c>
      <c r="C16" s="8" t="str">
        <f t="shared" ref="C16:F16" si="5">+IF(ISNUMBER(C5),C5/1000,"")</f>
        <v/>
      </c>
      <c r="D16" s="8">
        <f t="shared" si="5"/>
        <v>0.5</v>
      </c>
      <c r="E16" s="8">
        <f t="shared" si="5"/>
        <v>2</v>
      </c>
      <c r="F16" s="13">
        <f t="shared" si="5"/>
        <v>7.7999999999999996E-3</v>
      </c>
      <c r="G16" s="13">
        <f t="shared" si="4"/>
        <v>2.5078</v>
      </c>
      <c r="H16" s="8">
        <f t="shared" si="4"/>
        <v>2.5078</v>
      </c>
    </row>
    <row r="17" spans="1:8" x14ac:dyDescent="0.3">
      <c r="A17" s="21">
        <v>2026</v>
      </c>
      <c r="B17" s="8">
        <f>+IF(ISNUMBER(B6),B6/1000,"")</f>
        <v>5</v>
      </c>
      <c r="C17" s="8">
        <f t="shared" ref="C17:F17" si="6">+IF(ISNUMBER(C6),C6/1000,"")</f>
        <v>3</v>
      </c>
      <c r="D17" s="8">
        <f t="shared" si="6"/>
        <v>3.25</v>
      </c>
      <c r="E17" s="8">
        <f t="shared" si="6"/>
        <v>3.25</v>
      </c>
      <c r="F17" s="13" t="str">
        <f t="shared" si="6"/>
        <v/>
      </c>
      <c r="G17" s="13">
        <f t="shared" si="4"/>
        <v>14.5</v>
      </c>
      <c r="H17" s="8">
        <f t="shared" si="4"/>
        <v>6.5</v>
      </c>
    </row>
    <row r="18" spans="1:8" x14ac:dyDescent="0.3">
      <c r="A18" s="21">
        <v>2027</v>
      </c>
      <c r="B18" s="8" t="str">
        <f t="shared" ref="B18:F21" si="7">+IF(ISNUMBER(B7),B7/1000,"")</f>
        <v/>
      </c>
      <c r="C18" s="8" t="str">
        <f t="shared" ref="C18:F18" si="8">+IF(ISNUMBER(C7),C7/1000,"")</f>
        <v/>
      </c>
      <c r="D18" s="8" t="str">
        <f>+IF(ISNUMBER(D7),D7/1000,"")</f>
        <v/>
      </c>
      <c r="E18" s="8">
        <f t="shared" si="8"/>
        <v>3.25</v>
      </c>
      <c r="F18" s="13" t="str">
        <f t="shared" si="8"/>
        <v/>
      </c>
      <c r="G18" s="13">
        <f t="shared" si="4"/>
        <v>3.25</v>
      </c>
      <c r="H18" s="8">
        <f t="shared" si="4"/>
        <v>3.25</v>
      </c>
    </row>
    <row r="19" spans="1:8" x14ac:dyDescent="0.3">
      <c r="A19" s="21">
        <v>2028</v>
      </c>
      <c r="B19" s="8" t="str">
        <f t="shared" si="7"/>
        <v/>
      </c>
      <c r="C19" s="8" t="str">
        <f t="shared" ref="C19:F19" si="9">+IF(ISNUMBER(C8),C8/1000,"")</f>
        <v/>
      </c>
      <c r="D19" s="8" t="str">
        <f t="shared" si="9"/>
        <v/>
      </c>
      <c r="E19" s="8">
        <f t="shared" si="9"/>
        <v>4.25</v>
      </c>
      <c r="F19" s="13" t="str">
        <f t="shared" si="9"/>
        <v/>
      </c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 t="str">
        <f t="shared" si="7"/>
        <v/>
      </c>
      <c r="C20" s="8" t="str">
        <f t="shared" ref="C20:F20" si="10">+IF(ISNUMBER(C9),C9/1000,"")</f>
        <v/>
      </c>
      <c r="D20" s="8" t="str">
        <f t="shared" si="10"/>
        <v/>
      </c>
      <c r="E20" s="8">
        <f t="shared" si="10"/>
        <v>3.25</v>
      </c>
      <c r="F20" s="13" t="str">
        <f t="shared" si="10"/>
        <v/>
      </c>
      <c r="G20" s="13">
        <f t="shared" si="4"/>
        <v>3.25</v>
      </c>
      <c r="H20" s="8">
        <f t="shared" si="4"/>
        <v>3.25</v>
      </c>
    </row>
    <row r="21" spans="1:8" ht="15" thickBot="1" x14ac:dyDescent="0.35">
      <c r="A21" s="21" t="s">
        <v>13</v>
      </c>
      <c r="B21" s="12" t="str">
        <f t="shared" si="7"/>
        <v/>
      </c>
      <c r="C21" s="12" t="str">
        <f t="shared" si="7"/>
        <v/>
      </c>
      <c r="D21" s="12" t="str">
        <f t="shared" si="7"/>
        <v/>
      </c>
      <c r="E21" s="12" t="str">
        <f t="shared" si="7"/>
        <v/>
      </c>
      <c r="F21" s="14" t="str">
        <f t="shared" si="7"/>
        <v/>
      </c>
      <c r="G21" s="14"/>
      <c r="H21" s="12"/>
    </row>
    <row r="22" spans="1:8" x14ac:dyDescent="0.3">
      <c r="A22" s="19" t="s">
        <v>5</v>
      </c>
      <c r="B22" s="23">
        <f t="shared" ref="B22:H22" si="11">SUM(B15:B21)</f>
        <v>5</v>
      </c>
      <c r="C22" s="23">
        <f t="shared" si="11"/>
        <v>3.1494</v>
      </c>
      <c r="D22" s="23">
        <f t="shared" si="11"/>
        <v>4.25</v>
      </c>
      <c r="E22" s="23">
        <f t="shared" si="11"/>
        <v>16</v>
      </c>
      <c r="F22" s="24">
        <f t="shared" si="11"/>
        <v>0.23629</v>
      </c>
      <c r="G22" s="24">
        <f t="shared" si="11"/>
        <v>28.63569</v>
      </c>
      <c r="H22" s="23">
        <f t="shared" si="11"/>
        <v>20.48629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  <row r="31" spans="1:8" x14ac:dyDescent="0.3">
      <c r="F31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C387-F0B9-4E52-9FD3-DA46EE246048}">
  <dimension ref="A1:H25"/>
  <sheetViews>
    <sheetView workbookViewId="0">
      <selection activeCell="A24" sqref="A24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45473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110</v>
      </c>
      <c r="D4" s="9">
        <v>500</v>
      </c>
      <c r="E4" s="9"/>
      <c r="F4" s="9">
        <v>244</v>
      </c>
      <c r="G4" s="17">
        <f t="shared" ref="G4:G10" si="0">SUM(B4:F4)</f>
        <v>854</v>
      </c>
      <c r="H4" s="11">
        <f t="shared" ref="H4:H10" si="1">SUM(D4:F4)</f>
        <v>744</v>
      </c>
    </row>
    <row r="5" spans="1:8" x14ac:dyDescent="0.3">
      <c r="A5" s="21">
        <v>2025</v>
      </c>
      <c r="B5" s="9"/>
      <c r="C5" s="9"/>
      <c r="D5" s="9">
        <v>500</v>
      </c>
      <c r="E5" s="9">
        <v>2000</v>
      </c>
      <c r="F5" s="9">
        <v>7</v>
      </c>
      <c r="G5" s="17">
        <f t="shared" si="0"/>
        <v>2507</v>
      </c>
      <c r="H5" s="11">
        <f t="shared" si="1"/>
        <v>2507</v>
      </c>
    </row>
    <row r="6" spans="1:8" x14ac:dyDescent="0.3">
      <c r="A6" s="21">
        <v>2026</v>
      </c>
      <c r="B6" s="9">
        <v>5000</v>
      </c>
      <c r="C6" s="9">
        <v>3000</v>
      </c>
      <c r="D6" s="9">
        <v>3250</v>
      </c>
      <c r="E6" s="9">
        <v>3250</v>
      </c>
      <c r="F6" s="9"/>
      <c r="G6" s="17">
        <f t="shared" si="0"/>
        <v>14500</v>
      </c>
      <c r="H6" s="11">
        <f t="shared" si="1"/>
        <v>6500</v>
      </c>
    </row>
    <row r="7" spans="1:8" x14ac:dyDescent="0.3">
      <c r="A7" s="21">
        <v>2027</v>
      </c>
      <c r="B7" s="9"/>
      <c r="C7" s="9"/>
      <c r="D7" s="9"/>
      <c r="E7" s="9">
        <v>3250</v>
      </c>
      <c r="F7" s="9"/>
      <c r="G7" s="17">
        <f t="shared" si="0"/>
        <v>3250</v>
      </c>
      <c r="H7" s="11">
        <f t="shared" si="1"/>
        <v>3250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3250</v>
      </c>
      <c r="F9" s="9"/>
      <c r="G9" s="17">
        <f t="shared" si="0"/>
        <v>3250</v>
      </c>
      <c r="H9" s="11">
        <f>SUM(D9:F9)</f>
        <v>3250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3110</v>
      </c>
      <c r="D11" s="11">
        <f t="shared" si="2"/>
        <v>4250</v>
      </c>
      <c r="E11" s="11">
        <f t="shared" si="2"/>
        <v>16000</v>
      </c>
      <c r="F11" s="17">
        <f t="shared" si="2"/>
        <v>251</v>
      </c>
      <c r="G11" s="17">
        <f>SUM(G4:G10)</f>
        <v>28611</v>
      </c>
      <c r="H11" s="11">
        <f>SUM(H4:H10)</f>
        <v>20501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20" si="3">+C4/1000</f>
        <v>0.11</v>
      </c>
      <c r="D15" s="8">
        <f t="shared" si="3"/>
        <v>0.5</v>
      </c>
      <c r="E15" s="8"/>
      <c r="F15" s="13">
        <f t="shared" si="3"/>
        <v>0.24399999999999999</v>
      </c>
      <c r="G15" s="13">
        <f t="shared" si="3"/>
        <v>0.85399999999999998</v>
      </c>
      <c r="H15" s="8">
        <f t="shared" si="3"/>
        <v>0.74399999999999999</v>
      </c>
    </row>
    <row r="16" spans="1:8" x14ac:dyDescent="0.3">
      <c r="A16" s="21">
        <v>2025</v>
      </c>
      <c r="B16" s="8"/>
      <c r="C16" s="8"/>
      <c r="D16" s="8">
        <f t="shared" si="3"/>
        <v>0.5</v>
      </c>
      <c r="E16" s="8">
        <f t="shared" si="3"/>
        <v>2</v>
      </c>
      <c r="F16" s="13"/>
      <c r="G16" s="13">
        <f t="shared" si="3"/>
        <v>2.5070000000000001</v>
      </c>
      <c r="H16" s="8">
        <f t="shared" si="3"/>
        <v>2.5070000000000001</v>
      </c>
    </row>
    <row r="17" spans="1:8" x14ac:dyDescent="0.3">
      <c r="A17" s="21">
        <v>2026</v>
      </c>
      <c r="B17" s="8">
        <f>+B6/1000</f>
        <v>5</v>
      </c>
      <c r="C17" s="8">
        <f t="shared" si="3"/>
        <v>3</v>
      </c>
      <c r="D17" s="8">
        <f>+D6/1000</f>
        <v>3.25</v>
      </c>
      <c r="E17" s="8">
        <f>+E6/1000</f>
        <v>3.25</v>
      </c>
      <c r="F17" s="13"/>
      <c r="G17" s="13">
        <f t="shared" si="3"/>
        <v>14.5</v>
      </c>
      <c r="H17" s="8">
        <f t="shared" si="3"/>
        <v>6.5</v>
      </c>
    </row>
    <row r="18" spans="1:8" x14ac:dyDescent="0.3">
      <c r="A18" s="21">
        <v>2027</v>
      </c>
      <c r="B18" s="8"/>
      <c r="C18" s="8"/>
      <c r="D18" s="8"/>
      <c r="E18" s="8">
        <f>+E7/1000</f>
        <v>3.25</v>
      </c>
      <c r="F18" s="13"/>
      <c r="G18" s="13">
        <f t="shared" si="3"/>
        <v>3.25</v>
      </c>
      <c r="H18" s="8">
        <f t="shared" si="3"/>
        <v>3.25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3"/>
        <v>4.25</v>
      </c>
      <c r="H19" s="8">
        <f t="shared" si="3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3.25</v>
      </c>
      <c r="F20" s="13"/>
      <c r="G20" s="13">
        <f t="shared" si="3"/>
        <v>3.25</v>
      </c>
      <c r="H20" s="8">
        <f t="shared" si="3"/>
        <v>3.25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23">
        <f t="shared" ref="B22:H22" si="4">SUM(B15:B21)</f>
        <v>5</v>
      </c>
      <c r="C22" s="23">
        <f t="shared" si="4"/>
        <v>3.11</v>
      </c>
      <c r="D22" s="23">
        <f t="shared" si="4"/>
        <v>4.25</v>
      </c>
      <c r="E22" s="23">
        <f t="shared" si="4"/>
        <v>16</v>
      </c>
      <c r="F22" s="24">
        <f t="shared" si="4"/>
        <v>0.24399999999999999</v>
      </c>
      <c r="G22" s="24">
        <f t="shared" si="4"/>
        <v>28.611000000000001</v>
      </c>
      <c r="H22" s="23">
        <f t="shared" si="4"/>
        <v>20.501000000000001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F26" sqref="F1:F26"/>
    </sheetView>
  </sheetViews>
  <sheetFormatPr defaultRowHeight="14.4" x14ac:dyDescent="0.3"/>
  <cols>
    <col min="1" max="1" width="21.33203125" bestFit="1" customWidth="1"/>
    <col min="2" max="6" width="12.6640625" customWidth="1"/>
  </cols>
  <sheetData>
    <row r="1" spans="1:8" x14ac:dyDescent="0.3">
      <c r="A1" s="2" t="s">
        <v>6</v>
      </c>
      <c r="B1" s="5">
        <v>45382</v>
      </c>
      <c r="C1" s="5"/>
      <c r="D1" s="5"/>
    </row>
    <row r="2" spans="1:8" x14ac:dyDescent="0.3">
      <c r="A2" s="2" t="s">
        <v>1</v>
      </c>
    </row>
    <row r="3" spans="1:8" ht="48" customHeight="1" x14ac:dyDescent="0.3">
      <c r="A3" s="20" t="s">
        <v>2</v>
      </c>
      <c r="B3" s="4" t="s">
        <v>12</v>
      </c>
      <c r="C3" s="4" t="s">
        <v>7</v>
      </c>
      <c r="D3" s="4" t="s">
        <v>8</v>
      </c>
      <c r="E3" s="3" t="s">
        <v>3</v>
      </c>
      <c r="F3" s="3" t="s">
        <v>4</v>
      </c>
      <c r="G3" s="3" t="s">
        <v>0</v>
      </c>
      <c r="H3" s="3" t="s">
        <v>11</v>
      </c>
    </row>
    <row r="4" spans="1:8" x14ac:dyDescent="0.3">
      <c r="A4" s="21">
        <v>2024</v>
      </c>
      <c r="B4" s="9"/>
      <c r="C4" s="9">
        <v>144</v>
      </c>
      <c r="D4" s="9">
        <v>1000</v>
      </c>
      <c r="E4" s="9"/>
      <c r="F4" s="9">
        <v>202</v>
      </c>
      <c r="G4" s="17">
        <f t="shared" ref="G4:G10" si="0">SUM(B4:F4)</f>
        <v>1346</v>
      </c>
      <c r="H4" s="11">
        <f t="shared" ref="H4:H10" si="1">SUM(D4:F4)</f>
        <v>1202</v>
      </c>
    </row>
    <row r="5" spans="1:8" x14ac:dyDescent="0.3">
      <c r="A5" s="21">
        <v>2025</v>
      </c>
      <c r="B5" s="9"/>
      <c r="C5" s="9">
        <v>2000</v>
      </c>
      <c r="D5" s="9">
        <v>514</v>
      </c>
      <c r="E5" s="9">
        <v>2000</v>
      </c>
      <c r="F5" s="9"/>
      <c r="G5" s="17">
        <f t="shared" si="0"/>
        <v>4514</v>
      </c>
      <c r="H5" s="11">
        <f t="shared" si="1"/>
        <v>2514</v>
      </c>
    </row>
    <row r="6" spans="1:8" x14ac:dyDescent="0.3">
      <c r="A6" s="21">
        <v>2026</v>
      </c>
      <c r="B6" s="9">
        <v>5000</v>
      </c>
      <c r="C6" s="9"/>
      <c r="D6" s="9">
        <v>6750</v>
      </c>
      <c r="E6" s="9">
        <v>3250</v>
      </c>
      <c r="F6" s="9"/>
      <c r="G6" s="17">
        <f t="shared" si="0"/>
        <v>15000</v>
      </c>
      <c r="H6" s="11">
        <f t="shared" si="1"/>
        <v>10000</v>
      </c>
    </row>
    <row r="7" spans="1:8" x14ac:dyDescent="0.3">
      <c r="A7" s="21">
        <v>2027</v>
      </c>
      <c r="B7" s="9"/>
      <c r="C7" s="9"/>
      <c r="D7" s="9"/>
      <c r="E7" s="9">
        <v>2750</v>
      </c>
      <c r="F7" s="9"/>
      <c r="G7" s="17">
        <f t="shared" si="0"/>
        <v>2750</v>
      </c>
      <c r="H7" s="11">
        <f t="shared" si="1"/>
        <v>2750</v>
      </c>
    </row>
    <row r="8" spans="1:8" x14ac:dyDescent="0.3">
      <c r="A8" s="21">
        <v>2028</v>
      </c>
      <c r="B8" s="9"/>
      <c r="C8" s="9"/>
      <c r="D8" s="9"/>
      <c r="E8" s="9">
        <v>4250</v>
      </c>
      <c r="F8" s="9"/>
      <c r="G8" s="17">
        <f t="shared" si="0"/>
        <v>4250</v>
      </c>
      <c r="H8" s="11">
        <f>SUM(D8:F8)</f>
        <v>4250</v>
      </c>
    </row>
    <row r="9" spans="1:8" x14ac:dyDescent="0.3">
      <c r="A9" s="21">
        <v>2029</v>
      </c>
      <c r="B9" s="9"/>
      <c r="C9" s="9"/>
      <c r="D9" s="9"/>
      <c r="E9" s="9">
        <v>1250</v>
      </c>
      <c r="F9" s="9"/>
      <c r="G9" s="17">
        <f t="shared" si="0"/>
        <v>1250</v>
      </c>
      <c r="H9" s="11">
        <f>SUM(D9:F9)</f>
        <v>1250</v>
      </c>
    </row>
    <row r="10" spans="1:8" x14ac:dyDescent="0.3">
      <c r="A10" s="21" t="s">
        <v>13</v>
      </c>
      <c r="B10" s="10"/>
      <c r="C10" s="9"/>
      <c r="D10" s="9"/>
      <c r="E10" s="9"/>
      <c r="F10" s="9"/>
      <c r="G10" s="17">
        <f t="shared" si="0"/>
        <v>0</v>
      </c>
      <c r="H10" s="11">
        <f t="shared" si="1"/>
        <v>0</v>
      </c>
    </row>
    <row r="11" spans="1:8" x14ac:dyDescent="0.3">
      <c r="A11" s="19" t="s">
        <v>5</v>
      </c>
      <c r="B11" s="11">
        <f>SUM(B4:B10)</f>
        <v>5000</v>
      </c>
      <c r="C11" s="11">
        <f t="shared" ref="C11:F11" si="2">SUM(C4:C10)</f>
        <v>2144</v>
      </c>
      <c r="D11" s="11">
        <f t="shared" si="2"/>
        <v>8264</v>
      </c>
      <c r="E11" s="11">
        <f t="shared" si="2"/>
        <v>13500</v>
      </c>
      <c r="F11" s="17">
        <f t="shared" si="2"/>
        <v>202</v>
      </c>
      <c r="G11" s="17">
        <f>SUM(G4:G10)</f>
        <v>29110</v>
      </c>
      <c r="H11" s="11">
        <f>SUM(H4:H10)</f>
        <v>21966</v>
      </c>
    </row>
    <row r="12" spans="1:8" x14ac:dyDescent="0.3">
      <c r="A12" s="19"/>
      <c r="B12" s="1"/>
      <c r="C12" s="1"/>
      <c r="D12" s="1"/>
      <c r="E12" s="1"/>
      <c r="F12" s="1"/>
      <c r="G12" s="18"/>
    </row>
    <row r="13" spans="1:8" x14ac:dyDescent="0.3">
      <c r="A13" s="22" t="s">
        <v>10</v>
      </c>
      <c r="G13" s="19"/>
    </row>
    <row r="14" spans="1:8" x14ac:dyDescent="0.3">
      <c r="A14" s="19" t="s">
        <v>9</v>
      </c>
      <c r="G14" s="19"/>
    </row>
    <row r="15" spans="1:8" x14ac:dyDescent="0.3">
      <c r="A15" s="21">
        <v>2024</v>
      </c>
      <c r="B15" s="8"/>
      <c r="C15" s="8">
        <f t="shared" ref="C15:H16" si="3">+C4/1000</f>
        <v>0.14399999999999999</v>
      </c>
      <c r="D15" s="8">
        <f t="shared" si="3"/>
        <v>1</v>
      </c>
      <c r="E15" s="8">
        <f t="shared" si="3"/>
        <v>0</v>
      </c>
      <c r="F15" s="13">
        <f t="shared" si="3"/>
        <v>0.20200000000000001</v>
      </c>
      <c r="G15" s="13">
        <f t="shared" si="3"/>
        <v>1.3460000000000001</v>
      </c>
      <c r="H15" s="8">
        <f t="shared" si="3"/>
        <v>1.202</v>
      </c>
    </row>
    <row r="16" spans="1:8" x14ac:dyDescent="0.3">
      <c r="A16" s="21">
        <v>2025</v>
      </c>
      <c r="B16" s="8"/>
      <c r="C16" s="8">
        <f t="shared" si="3"/>
        <v>2</v>
      </c>
      <c r="D16" s="8">
        <f t="shared" si="3"/>
        <v>0.51400000000000001</v>
      </c>
      <c r="E16" s="8">
        <f t="shared" si="3"/>
        <v>2</v>
      </c>
      <c r="F16" s="13"/>
      <c r="G16" s="13">
        <f t="shared" si="3"/>
        <v>4.5140000000000002</v>
      </c>
      <c r="H16" s="8">
        <f t="shared" si="3"/>
        <v>2.5139999999999998</v>
      </c>
    </row>
    <row r="17" spans="1:8" x14ac:dyDescent="0.3">
      <c r="A17" s="21">
        <v>2026</v>
      </c>
      <c r="B17" s="8">
        <f>+B6/1000</f>
        <v>5</v>
      </c>
      <c r="C17" s="8"/>
      <c r="D17" s="8">
        <f>+D6/1000</f>
        <v>6.75</v>
      </c>
      <c r="E17" s="8">
        <f>+E6/1000</f>
        <v>3.25</v>
      </c>
      <c r="F17" s="13"/>
      <c r="G17" s="13">
        <f t="shared" ref="G17:H20" si="4">+G6/1000</f>
        <v>15</v>
      </c>
      <c r="H17" s="8">
        <f t="shared" si="4"/>
        <v>10</v>
      </c>
    </row>
    <row r="18" spans="1:8" x14ac:dyDescent="0.3">
      <c r="A18" s="21">
        <v>2027</v>
      </c>
      <c r="B18" s="8"/>
      <c r="C18" s="8"/>
      <c r="D18" s="8"/>
      <c r="E18" s="8">
        <f>+E7/1000</f>
        <v>2.75</v>
      </c>
      <c r="F18" s="13"/>
      <c r="G18" s="13">
        <f t="shared" si="4"/>
        <v>2.75</v>
      </c>
      <c r="H18" s="8">
        <f t="shared" si="4"/>
        <v>2.75</v>
      </c>
    </row>
    <row r="19" spans="1:8" x14ac:dyDescent="0.3">
      <c r="A19" s="21">
        <v>2028</v>
      </c>
      <c r="B19" s="8"/>
      <c r="C19" s="8"/>
      <c r="D19" s="8"/>
      <c r="E19" s="8">
        <f>+E8/1000</f>
        <v>4.25</v>
      </c>
      <c r="F19" s="13"/>
      <c r="G19" s="13">
        <f t="shared" si="4"/>
        <v>4.25</v>
      </c>
      <c r="H19" s="8">
        <f t="shared" si="4"/>
        <v>4.25</v>
      </c>
    </row>
    <row r="20" spans="1:8" x14ac:dyDescent="0.3">
      <c r="A20" s="21">
        <v>2029</v>
      </c>
      <c r="B20" s="8"/>
      <c r="C20" s="8"/>
      <c r="D20" s="8"/>
      <c r="E20" s="8">
        <f>+E9/1000</f>
        <v>1.25</v>
      </c>
      <c r="F20" s="13"/>
      <c r="G20" s="13">
        <f t="shared" si="4"/>
        <v>1.25</v>
      </c>
      <c r="H20" s="8">
        <f t="shared" si="4"/>
        <v>1.25</v>
      </c>
    </row>
    <row r="21" spans="1:8" ht="15" thickBot="1" x14ac:dyDescent="0.35">
      <c r="A21" s="21" t="s">
        <v>13</v>
      </c>
      <c r="B21" s="12"/>
      <c r="C21" s="12"/>
      <c r="D21" s="12"/>
      <c r="E21" s="12"/>
      <c r="F21" s="14"/>
      <c r="G21" s="14"/>
      <c r="H21" s="12"/>
    </row>
    <row r="22" spans="1:8" x14ac:dyDescent="0.3">
      <c r="A22" s="19" t="s">
        <v>5</v>
      </c>
      <c r="B22" s="15">
        <f t="shared" ref="B22:H22" si="5">SUM(B15:B21)</f>
        <v>5</v>
      </c>
      <c r="C22" s="15">
        <f t="shared" si="5"/>
        <v>2.1440000000000001</v>
      </c>
      <c r="D22" s="15">
        <f t="shared" si="5"/>
        <v>8.2639999999999993</v>
      </c>
      <c r="E22" s="15">
        <f t="shared" si="5"/>
        <v>13.5</v>
      </c>
      <c r="F22" s="16">
        <f t="shared" si="5"/>
        <v>0.20200000000000001</v>
      </c>
      <c r="G22" s="16">
        <f t="shared" si="5"/>
        <v>29.11</v>
      </c>
      <c r="H22" s="15">
        <f t="shared" si="5"/>
        <v>21.966000000000001</v>
      </c>
    </row>
    <row r="23" spans="1:8" x14ac:dyDescent="0.3">
      <c r="G23" s="6"/>
    </row>
    <row r="25" spans="1:8" x14ac:dyDescent="0.3">
      <c r="B25" s="6"/>
      <c r="C25" s="6"/>
      <c r="D25" s="6"/>
      <c r="E25" s="6"/>
      <c r="F25" s="6"/>
      <c r="G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7" ma:contentTypeDescription="Create a new document." ma:contentTypeScope="" ma:versionID="dd4775a50d8246436be1221fff1e2b56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123bb4b353655f352f847ae388048a37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ace41c2-8316-4075-b2a0-feb75f14e2c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Props1.xml><?xml version="1.0" encoding="utf-8"?>
<ds:datastoreItem xmlns:ds="http://schemas.openxmlformats.org/officeDocument/2006/customXml" ds:itemID="{32430049-9496-49C4-BBA4-1D53D9A1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69F828-3570-413B-81C5-07C5E29D5AD1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docMetadata/LabelInfo.xml><?xml version="1.0" encoding="utf-8"?>
<clbl:labelList xmlns:clbl="http://schemas.microsoft.com/office/2020/mipLabelMetadata">
  <clbl:label id="{f0bc4404-d96b-4544-9544-a30b749faca9}" enabled="1" method="Standard" siteId="{176bdcf0-2ce3-4610-962a-d59c1f5ce9f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ENG 24Q4</vt:lpstr>
      <vt:lpstr>ENG 24Q3</vt:lpstr>
      <vt:lpstr>ENG 24Q2</vt:lpstr>
      <vt:lpstr>ENG 24Q1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2025-01-14T14:17:04Z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