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559" documentId="8_{806DBE22-6359-4203-BAFA-FD626616CE7E}" xr6:coauthVersionLast="47" xr6:coauthVersionMax="47" xr10:uidLastSave="{6DA0DB5A-6FB6-4408-A9D9-08562C06D8F8}"/>
  <bookViews>
    <workbookView minimized="1" xWindow="24096" yWindow="6144" windowWidth="17280" windowHeight="8880" xr2:uid="{00000000-000D-0000-FFFF-FFFF00000000}"/>
  </bookViews>
  <sheets>
    <sheet name="ENG 24Q4" sheetId="8" r:id="rId1"/>
    <sheet name="ENG 24Q3" sheetId="5" r:id="rId2"/>
    <sheet name="ENG 24Q2" sheetId="4" r:id="rId3"/>
    <sheet name="ENG 24Q1" sheetId="1" r:id="rId4"/>
  </sheets>
  <definedNames>
    <definedName name="_xlchart.v1.0" hidden="1">'ENG 24Q4'!$A$33:$A$37</definedName>
    <definedName name="_xlchart.v1.1" hidden="1">'ENG 24Q4'!$B$33:$B$37</definedName>
    <definedName name="_xlchart.v1.2" hidden="1">'ENG 24Q3'!$A$33:$A$37</definedName>
    <definedName name="_xlchart.v1.3" hidden="1">'ENG 24Q3'!$B$33:$B$37</definedName>
    <definedName name="_xlchart.v1.4" hidden="1">'ENG 24Q2'!$A$33:$A$37</definedName>
    <definedName name="_xlchart.v1.5" hidden="1">'ENG 24Q2'!$B$33:$B$37</definedName>
    <definedName name="_xlchart.v1.6" hidden="1">'ENG 24Q1'!$A$33:$A$37</definedName>
    <definedName name="_xlchart.v1.7" hidden="1">'ENG 24Q1'!$B$33:$B$37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8" i="8"/>
  <c r="E18" i="8"/>
  <c r="D18" i="8"/>
  <c r="C18" i="8"/>
  <c r="B18" i="8"/>
  <c r="H17" i="8"/>
  <c r="F17" i="8"/>
  <c r="E17" i="8"/>
  <c r="D17" i="8"/>
  <c r="C17" i="8"/>
  <c r="B17" i="8"/>
  <c r="H16" i="8"/>
  <c r="G16" i="8"/>
  <c r="F16" i="8"/>
  <c r="E16" i="8"/>
  <c r="D16" i="8"/>
  <c r="C16" i="8"/>
  <c r="C22" i="8" s="1"/>
  <c r="B16" i="8"/>
  <c r="G15" i="8"/>
  <c r="F15" i="8"/>
  <c r="F22" i="8" s="1"/>
  <c r="E15" i="8"/>
  <c r="E22" i="8" s="1"/>
  <c r="D15" i="8"/>
  <c r="D22" i="8" s="1"/>
  <c r="C15" i="8"/>
  <c r="B15" i="8"/>
  <c r="B22" i="8" s="1"/>
  <c r="F11" i="8"/>
  <c r="E11" i="8"/>
  <c r="D11" i="8"/>
  <c r="C11" i="8"/>
  <c r="B11" i="8"/>
  <c r="H10" i="8"/>
  <c r="G10" i="8"/>
  <c r="H9" i="8"/>
  <c r="H20" i="8" s="1"/>
  <c r="G9" i="8"/>
  <c r="G20" i="8" s="1"/>
  <c r="H8" i="8"/>
  <c r="H19" i="8" s="1"/>
  <c r="G8" i="8"/>
  <c r="G19" i="8" s="1"/>
  <c r="H7" i="8"/>
  <c r="H18" i="8" s="1"/>
  <c r="G7" i="8"/>
  <c r="G18" i="8" s="1"/>
  <c r="H6" i="8"/>
  <c r="G6" i="8"/>
  <c r="G17" i="8" s="1"/>
  <c r="H5" i="8"/>
  <c r="G5" i="8"/>
  <c r="G11" i="8" s="1"/>
  <c r="H4" i="8"/>
  <c r="H15" i="8" s="1"/>
  <c r="H22" i="8" s="1"/>
  <c r="G4" i="8"/>
  <c r="B15" i="5"/>
  <c r="D18" i="5"/>
  <c r="F20" i="5"/>
  <c r="E20" i="5"/>
  <c r="D20" i="5"/>
  <c r="C20" i="5"/>
  <c r="F19" i="5"/>
  <c r="E19" i="5"/>
  <c r="D19" i="5"/>
  <c r="C19" i="5"/>
  <c r="F18" i="5"/>
  <c r="E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21" i="5"/>
  <c r="E21" i="5"/>
  <c r="D21" i="5"/>
  <c r="C21" i="5"/>
  <c r="B21" i="5"/>
  <c r="B20" i="5"/>
  <c r="B19" i="5"/>
  <c r="B18" i="5"/>
  <c r="B17" i="5"/>
  <c r="B16" i="5"/>
  <c r="H18" i="5"/>
  <c r="H17" i="5"/>
  <c r="G17" i="5"/>
  <c r="C22" i="5"/>
  <c r="F11" i="5"/>
  <c r="E11" i="5"/>
  <c r="D11" i="5"/>
  <c r="C11" i="5"/>
  <c r="B11" i="5"/>
  <c r="H10" i="5"/>
  <c r="G10" i="5"/>
  <c r="H9" i="5"/>
  <c r="H20" i="5" s="1"/>
  <c r="G9" i="5"/>
  <c r="G20" i="5" s="1"/>
  <c r="H8" i="5"/>
  <c r="H19" i="5" s="1"/>
  <c r="G8" i="5"/>
  <c r="G19" i="5" s="1"/>
  <c r="H7" i="5"/>
  <c r="G7" i="5"/>
  <c r="G18" i="5" s="1"/>
  <c r="H6" i="5"/>
  <c r="G6" i="5"/>
  <c r="H5" i="5"/>
  <c r="H16" i="5" s="1"/>
  <c r="G5" i="5"/>
  <c r="H4" i="5"/>
  <c r="H15" i="5" s="1"/>
  <c r="G4" i="5"/>
  <c r="G15" i="5" s="1"/>
  <c r="G22" i="8" l="1"/>
  <c r="H11" i="8"/>
  <c r="D22" i="5"/>
  <c r="F22" i="5"/>
  <c r="E22" i="5"/>
  <c r="B22" i="5"/>
  <c r="G11" i="5"/>
  <c r="H22" i="5"/>
  <c r="H11" i="5"/>
  <c r="G16" i="5"/>
  <c r="G22" i="5" s="1"/>
  <c r="C17" i="4" l="1"/>
  <c r="G20" i="4"/>
  <c r="E20" i="4"/>
  <c r="E19" i="4"/>
  <c r="E18" i="4"/>
  <c r="E17" i="4"/>
  <c r="D17" i="4"/>
  <c r="B17" i="4"/>
  <c r="B22" i="4" s="1"/>
  <c r="E16" i="4"/>
  <c r="D16" i="4"/>
  <c r="F15" i="4"/>
  <c r="F22" i="4" s="1"/>
  <c r="D15" i="4"/>
  <c r="C15" i="4"/>
  <c r="F11" i="4"/>
  <c r="E11" i="4"/>
  <c r="D11" i="4"/>
  <c r="C11" i="4"/>
  <c r="B11" i="4"/>
  <c r="H10" i="4"/>
  <c r="G10" i="4"/>
  <c r="H9" i="4"/>
  <c r="H20" i="4" s="1"/>
  <c r="G9" i="4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5" i="4" s="1"/>
  <c r="G4" i="4"/>
  <c r="H20" i="1"/>
  <c r="G20" i="1"/>
  <c r="E20" i="1"/>
  <c r="G9" i="1"/>
  <c r="H9" i="1"/>
  <c r="H8" i="1"/>
  <c r="B11" i="1"/>
  <c r="E22" i="4" l="1"/>
  <c r="D22" i="4"/>
  <c r="H22" i="4"/>
  <c r="C22" i="4"/>
  <c r="G11" i="4"/>
  <c r="H11" i="4"/>
  <c r="G15" i="4"/>
  <c r="G22" i="4" s="1"/>
  <c r="F15" i="1"/>
  <c r="B17" i="1"/>
  <c r="H10" i="1"/>
  <c r="H7" i="1"/>
  <c r="H6" i="1"/>
  <c r="H5" i="1"/>
  <c r="H4" i="1"/>
  <c r="H11" i="1" l="1"/>
  <c r="G4" i="1"/>
  <c r="G5" i="1"/>
  <c r="G6" i="1"/>
  <c r="G7" i="1"/>
  <c r="G8" i="1"/>
  <c r="G10" i="1"/>
  <c r="H19" i="1"/>
  <c r="H18" i="1"/>
  <c r="H16" i="1"/>
  <c r="H15" i="1"/>
  <c r="H17" i="1"/>
  <c r="G11" i="1" l="1"/>
  <c r="H22" i="1"/>
  <c r="F22" i="1"/>
  <c r="E19" i="1"/>
  <c r="E18" i="1"/>
  <c r="E17" i="1"/>
  <c r="E16" i="1"/>
  <c r="E15" i="1"/>
  <c r="D17" i="1"/>
  <c r="D16" i="1"/>
  <c r="D15" i="1"/>
  <c r="C16" i="1"/>
  <c r="C15" i="1"/>
  <c r="C22" i="1" s="1"/>
  <c r="B22" i="1"/>
  <c r="F11" i="1"/>
  <c r="E11" i="1"/>
  <c r="D11" i="1"/>
  <c r="C11" i="1"/>
  <c r="G19" i="1"/>
  <c r="G18" i="1"/>
  <c r="G17" i="1"/>
  <c r="G16" i="1"/>
  <c r="G15" i="1"/>
  <c r="E22" i="1" l="1"/>
  <c r="D22" i="1"/>
  <c r="G22" i="1"/>
</calcChain>
</file>

<file path=xl/sharedStrings.xml><?xml version="1.0" encoding="utf-8"?>
<sst xmlns="http://schemas.openxmlformats.org/spreadsheetml/2006/main" count="64" uniqueCount="14">
  <si>
    <t>Total</t>
  </si>
  <si>
    <t>MSEK</t>
  </si>
  <si>
    <t>Year</t>
  </si>
  <si>
    <t>Bonds (MTN)</t>
  </si>
  <si>
    <t>Other loans</t>
  </si>
  <si>
    <t>Sum</t>
  </si>
  <si>
    <t>As of</t>
  </si>
  <si>
    <t>Bilateral bank facility (unutilized)</t>
  </si>
  <si>
    <t>Syndicated term loans</t>
  </si>
  <si>
    <t>Graph</t>
  </si>
  <si>
    <t>SEK billion</t>
  </si>
  <si>
    <t>Utilized</t>
  </si>
  <si>
    <t>Syndicated bank facility (unutilized)</t>
  </si>
  <si>
    <t>2030 and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</si>
</sst>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  <xf numFmtId="4" fontId="2" fillId="2" borderId="0" xfId="0" applyNumberFormat="1" applyFont="1" applyFill="1"/>
    <xf numFmtId="4" fontId="2" fillId="2" borderId="2" xfId="0" applyNumberFormat="1" applyFont="1" applyFill="1" applyBorder="1"/>
    <xf numFmtId="0" fontId="4" fillId="0" borderId="0" xfId="0" applyFont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24Q4'!$F$3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B-43C7-B2BF-CEEF42037E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3C7-B2BF-CEEF42037E0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24Q4'!$F$15:$F$21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B-43C7-B2BF-CEEF42037E09}"/>
            </c:ext>
          </c:extLst>
        </c:ser>
        <c:ser>
          <c:idx val="4"/>
          <c:order val="1"/>
          <c:tx>
            <c:strRef>
              <c:f>'ENG 24Q4'!$E$3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24Q4'!$E$15:$E$21</c:f>
              <c:numCache>
                <c:formatCode>#\ 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B-43C7-B2BF-CEEF42037E09}"/>
            </c:ext>
          </c:extLst>
        </c:ser>
        <c:ser>
          <c:idx val="3"/>
          <c:order val="2"/>
          <c:tx>
            <c:strRef>
              <c:f>'ENG 24Q4'!$D$3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24Q4'!$D$15:$D$21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B-43C7-B2BF-CEEF42037E09}"/>
            </c:ext>
          </c:extLst>
        </c:ser>
        <c:ser>
          <c:idx val="1"/>
          <c:order val="3"/>
          <c:tx>
            <c:strRef>
              <c:f>'ENG 24Q4'!$C$3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3C7-B2BF-CEEF42037E09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24Q4'!$C$15:$C$21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AB-43C7-B2BF-CEEF42037E09}"/>
            </c:ext>
          </c:extLst>
        </c:ser>
        <c:ser>
          <c:idx val="0"/>
          <c:order val="4"/>
          <c:tx>
            <c:strRef>
              <c:f>'ENG 24Q4'!$B$3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24Q4'!$B$15:$B$21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AB-43C7-B2BF-CEEF42037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24Q3'!$F$3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D-4A14-AE41-6697A2FE37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D-4A14-AE41-6697A2FE37CD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D-4A14-AE41-6697A2FE37CD}"/>
            </c:ext>
          </c:extLst>
        </c:ser>
        <c:ser>
          <c:idx val="4"/>
          <c:order val="1"/>
          <c:tx>
            <c:strRef>
              <c:f>'ENG 24Q3'!$E$3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24Q3'!$E$15:$E$21</c:f>
              <c:numCache>
                <c:formatCode>#\ 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A14-AE41-6697A2FE37CD}"/>
            </c:ext>
          </c:extLst>
        </c:ser>
        <c:ser>
          <c:idx val="3"/>
          <c:order val="2"/>
          <c:tx>
            <c:strRef>
              <c:f>'ENG 24Q3'!$D$3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D-4A14-AE41-6697A2FE37CD}"/>
            </c:ext>
          </c:extLst>
        </c:ser>
        <c:ser>
          <c:idx val="1"/>
          <c:order val="3"/>
          <c:tx>
            <c:strRef>
              <c:f>'ENG 24Q3'!$C$3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D-4A14-AE41-6697A2FE37CD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D-4A14-AE41-6697A2FE37CD}"/>
            </c:ext>
          </c:extLst>
        </c:ser>
        <c:ser>
          <c:idx val="0"/>
          <c:order val="4"/>
          <c:tx>
            <c:strRef>
              <c:f>'ENG 24Q3'!$B$3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A14-AE41-6697A2FE3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F8BCA6E-D5A7-4B96-9B35-34D8B89D6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absoluteAnchor>
    <xdr:pos x="7635240" y="975360"/>
    <xdr:ext cx="9291674" cy="60664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5D65EB-4E23-42FD-8FDB-D778FA53A6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202590D-855C-4774-B27F-3ED9A874A7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absoluteAnchor>
    <xdr:pos x="7635240" y="975360"/>
    <xdr:ext cx="9291674" cy="60664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EC3734-75A7-41DC-80BD-03BB228AD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CCA298-C56E-4A11-90B3-BEF9968A32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B98B-A9D9-4541-99B9-BF9C54F3FB73}">
  <dimension ref="A1:H31"/>
  <sheetViews>
    <sheetView tabSelected="1" workbookViewId="0">
      <selection activeCell="D32" sqref="D3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45657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149.4</v>
      </c>
      <c r="D4" s="9">
        <v>500</v>
      </c>
      <c r="E4" s="9"/>
      <c r="F4" s="9">
        <v>228.49</v>
      </c>
      <c r="G4" s="17">
        <f t="shared" ref="G4:G10" si="0">SUM(B4:F4)</f>
        <v>877.89</v>
      </c>
      <c r="H4" s="11">
        <f t="shared" ref="H4:H10" si="1">SUM(D4:F4)</f>
        <v>728.49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7.8</v>
      </c>
      <c r="G5" s="17">
        <f t="shared" si="0"/>
        <v>2507.8000000000002</v>
      </c>
      <c r="H5" s="11">
        <f t="shared" si="1"/>
        <v>2507.8000000000002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3149.4</v>
      </c>
      <c r="D11" s="11">
        <f t="shared" si="2"/>
        <v>4250</v>
      </c>
      <c r="E11" s="11">
        <f t="shared" si="2"/>
        <v>16000</v>
      </c>
      <c r="F11" s="17">
        <f t="shared" si="2"/>
        <v>236.29000000000002</v>
      </c>
      <c r="G11" s="17">
        <f>SUM(G4:G10)</f>
        <v>28635.69</v>
      </c>
      <c r="H11" s="11">
        <f>SUM(H4:H10)</f>
        <v>20486.29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 t="str">
        <f>+IF(ISNUMBER(B4),B4/1000,"")</f>
        <v/>
      </c>
      <c r="C15" s="8">
        <f t="shared" ref="C15:F20" si="3">+IF(ISNUMBER(C4),C4/1000,"")</f>
        <v>0.14940000000000001</v>
      </c>
      <c r="D15" s="8">
        <f t="shared" si="3"/>
        <v>0.5</v>
      </c>
      <c r="E15" s="8" t="str">
        <f t="shared" si="3"/>
        <v/>
      </c>
      <c r="F15" s="13">
        <f t="shared" si="3"/>
        <v>0.22849</v>
      </c>
      <c r="G15" s="13">
        <f t="shared" ref="G15:L20" si="4">+G4/1000</f>
        <v>0.87788999999999995</v>
      </c>
      <c r="H15" s="8">
        <f t="shared" si="4"/>
        <v>0.72848999999999997</v>
      </c>
    </row>
    <row r="16" spans="1:8" x14ac:dyDescent="0.3">
      <c r="A16" s="21">
        <v>2025</v>
      </c>
      <c r="B16" s="8" t="str">
        <f>+IF(ISNUMBER(B5),B5/1000,"")</f>
        <v/>
      </c>
      <c r="C16" s="8" t="str">
        <f t="shared" si="3"/>
        <v/>
      </c>
      <c r="D16" s="8">
        <f t="shared" si="3"/>
        <v>0.5</v>
      </c>
      <c r="E16" s="8">
        <f t="shared" si="3"/>
        <v>2</v>
      </c>
      <c r="F16" s="13">
        <f t="shared" si="3"/>
        <v>7.7999999999999996E-3</v>
      </c>
      <c r="G16" s="13">
        <f t="shared" si="4"/>
        <v>2.5078</v>
      </c>
      <c r="H16" s="8">
        <f t="shared" si="4"/>
        <v>2.5078</v>
      </c>
    </row>
    <row r="17" spans="1:8" x14ac:dyDescent="0.3">
      <c r="A17" s="21">
        <v>2026</v>
      </c>
      <c r="B17" s="8">
        <f>+IF(ISNUMBER(B6),B6/1000,"")</f>
        <v>5</v>
      </c>
      <c r="C17" s="8">
        <f t="shared" si="3"/>
        <v>3</v>
      </c>
      <c r="D17" s="8">
        <f t="shared" si="3"/>
        <v>3.25</v>
      </c>
      <c r="E17" s="8">
        <f t="shared" si="3"/>
        <v>3.25</v>
      </c>
      <c r="F17" s="13" t="str">
        <f t="shared" si="3"/>
        <v/>
      </c>
      <c r="G17" s="13">
        <f t="shared" si="4"/>
        <v>14.5</v>
      </c>
      <c r="H17" s="8">
        <f t="shared" si="4"/>
        <v>6.5</v>
      </c>
    </row>
    <row r="18" spans="1:8" x14ac:dyDescent="0.3">
      <c r="A18" s="21">
        <v>2027</v>
      </c>
      <c r="B18" s="8" t="str">
        <f t="shared" ref="B18:F21" si="5">+IF(ISNUMBER(B7),B7/1000,"")</f>
        <v/>
      </c>
      <c r="C18" s="8" t="str">
        <f t="shared" si="3"/>
        <v/>
      </c>
      <c r="D18" s="8" t="str">
        <f>+IF(ISNUMBER(D7),D7/1000,"")</f>
        <v/>
      </c>
      <c r="E18" s="8">
        <f t="shared" si="3"/>
        <v>3.25</v>
      </c>
      <c r="F18" s="13" t="str">
        <f t="shared" si="3"/>
        <v/>
      </c>
      <c r="G18" s="13">
        <f t="shared" si="4"/>
        <v>3.25</v>
      </c>
      <c r="H18" s="8">
        <f t="shared" si="4"/>
        <v>3.25</v>
      </c>
    </row>
    <row r="19" spans="1:8" x14ac:dyDescent="0.3">
      <c r="A19" s="21">
        <v>2028</v>
      </c>
      <c r="B19" s="8" t="str">
        <f t="shared" si="5"/>
        <v/>
      </c>
      <c r="C19" s="8" t="str">
        <f t="shared" si="3"/>
        <v/>
      </c>
      <c r="D19" s="8" t="str">
        <f t="shared" si="3"/>
        <v/>
      </c>
      <c r="E19" s="8">
        <f t="shared" si="3"/>
        <v>4.25</v>
      </c>
      <c r="F19" s="13" t="str">
        <f t="shared" si="3"/>
        <v/>
      </c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 t="str">
        <f t="shared" si="5"/>
        <v/>
      </c>
      <c r="C20" s="8" t="str">
        <f t="shared" si="3"/>
        <v/>
      </c>
      <c r="D20" s="8" t="str">
        <f t="shared" si="3"/>
        <v/>
      </c>
      <c r="E20" s="8">
        <f t="shared" si="3"/>
        <v>3.25</v>
      </c>
      <c r="F20" s="13" t="str">
        <f t="shared" si="3"/>
        <v/>
      </c>
      <c r="G20" s="13">
        <f t="shared" si="4"/>
        <v>3.25</v>
      </c>
      <c r="H20" s="8">
        <f t="shared" si="4"/>
        <v>3.25</v>
      </c>
    </row>
    <row r="21" spans="1:8" ht="15" thickBot="1" x14ac:dyDescent="0.35">
      <c r="A21" s="21" t="s">
        <v>13</v>
      </c>
      <c r="B21" s="12" t="str">
        <f t="shared" si="5"/>
        <v/>
      </c>
      <c r="C21" s="12" t="str">
        <f t="shared" si="5"/>
        <v/>
      </c>
      <c r="D21" s="12" t="str">
        <f t="shared" si="5"/>
        <v/>
      </c>
      <c r="E21" s="12" t="str">
        <f t="shared" si="5"/>
        <v/>
      </c>
      <c r="F21" s="14" t="str">
        <f t="shared" si="5"/>
        <v/>
      </c>
      <c r="G21" s="14"/>
      <c r="H21" s="12"/>
    </row>
    <row r="22" spans="1:8" x14ac:dyDescent="0.3">
      <c r="A22" s="19" t="s">
        <v>5</v>
      </c>
      <c r="B22" s="23">
        <f t="shared" ref="B22:H22" si="6">SUM(B15:B21)</f>
        <v>5</v>
      </c>
      <c r="C22" s="23">
        <f t="shared" si="6"/>
        <v>3.1494</v>
      </c>
      <c r="D22" s="23">
        <f t="shared" si="6"/>
        <v>4.25</v>
      </c>
      <c r="E22" s="23">
        <f t="shared" si="6"/>
        <v>16</v>
      </c>
      <c r="F22" s="24">
        <f t="shared" si="6"/>
        <v>0.23629</v>
      </c>
      <c r="G22" s="24">
        <f t="shared" si="6"/>
        <v>28.63569</v>
      </c>
      <c r="H22" s="23">
        <f t="shared" si="6"/>
        <v>20.48629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  <row r="31" spans="1:8" x14ac:dyDescent="0.3">
      <c r="F31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1ACC-661B-4D4A-ACD7-B97180247363}">
  <dimension ref="A1:H31"/>
  <sheetViews>
    <sheetView workbookViewId="0">
      <selection activeCell="B22" sqref="B2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45565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149.4</v>
      </c>
      <c r="D4" s="9">
        <v>500</v>
      </c>
      <c r="E4" s="9"/>
      <c r="F4" s="9">
        <v>228.49</v>
      </c>
      <c r="G4" s="17">
        <f t="shared" ref="G4:G10" si="0">SUM(B4:F4)</f>
        <v>877.89</v>
      </c>
      <c r="H4" s="11">
        <f t="shared" ref="H4:H10" si="1">SUM(D4:F4)</f>
        <v>728.49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7.8</v>
      </c>
      <c r="G5" s="17">
        <f t="shared" si="0"/>
        <v>2507.8000000000002</v>
      </c>
      <c r="H5" s="11">
        <f t="shared" si="1"/>
        <v>2507.8000000000002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3149.4</v>
      </c>
      <c r="D11" s="11">
        <f t="shared" si="2"/>
        <v>4250</v>
      </c>
      <c r="E11" s="11">
        <f t="shared" si="2"/>
        <v>16000</v>
      </c>
      <c r="F11" s="17">
        <f t="shared" si="2"/>
        <v>236.29000000000002</v>
      </c>
      <c r="G11" s="17">
        <f>SUM(G4:G10)</f>
        <v>28635.69</v>
      </c>
      <c r="H11" s="11">
        <f>SUM(H4:H10)</f>
        <v>20486.29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 t="str">
        <f>+IF(ISNUMBER(B4),B4/1000,"")</f>
        <v/>
      </c>
      <c r="C15" s="8">
        <f t="shared" ref="C15:F15" si="3">+IF(ISNUMBER(C4),C4/1000,"")</f>
        <v>0.14940000000000001</v>
      </c>
      <c r="D15" s="8">
        <f t="shared" si="3"/>
        <v>0.5</v>
      </c>
      <c r="E15" s="8" t="str">
        <f t="shared" si="3"/>
        <v/>
      </c>
      <c r="F15" s="13">
        <f t="shared" si="3"/>
        <v>0.22849</v>
      </c>
      <c r="G15" s="13">
        <f t="shared" ref="C15:H20" si="4">+G4/1000</f>
        <v>0.87788999999999995</v>
      </c>
      <c r="H15" s="8">
        <f t="shared" si="4"/>
        <v>0.72848999999999997</v>
      </c>
    </row>
    <row r="16" spans="1:8" x14ac:dyDescent="0.3">
      <c r="A16" s="21">
        <v>2025</v>
      </c>
      <c r="B16" s="8" t="str">
        <f>+IF(ISNUMBER(B5),B5/1000,"")</f>
        <v/>
      </c>
      <c r="C16" s="8" t="str">
        <f t="shared" ref="C16:F16" si="5">+IF(ISNUMBER(C5),C5/1000,"")</f>
        <v/>
      </c>
      <c r="D16" s="8">
        <f t="shared" si="5"/>
        <v>0.5</v>
      </c>
      <c r="E16" s="8">
        <f t="shared" si="5"/>
        <v>2</v>
      </c>
      <c r="F16" s="13">
        <f t="shared" si="5"/>
        <v>7.7999999999999996E-3</v>
      </c>
      <c r="G16" s="13">
        <f t="shared" si="4"/>
        <v>2.5078</v>
      </c>
      <c r="H16" s="8">
        <f t="shared" si="4"/>
        <v>2.5078</v>
      </c>
    </row>
    <row r="17" spans="1:8" x14ac:dyDescent="0.3">
      <c r="A17" s="21">
        <v>2026</v>
      </c>
      <c r="B17" s="8">
        <f>+IF(ISNUMBER(B6),B6/1000,"")</f>
        <v>5</v>
      </c>
      <c r="C17" s="8">
        <f t="shared" ref="C17:F17" si="6">+IF(ISNUMBER(C6),C6/1000,"")</f>
        <v>3</v>
      </c>
      <c r="D17" s="8">
        <f t="shared" si="6"/>
        <v>3.25</v>
      </c>
      <c r="E17" s="8">
        <f t="shared" si="6"/>
        <v>3.25</v>
      </c>
      <c r="F17" s="13" t="str">
        <f t="shared" si="6"/>
        <v/>
      </c>
      <c r="G17" s="13">
        <f t="shared" si="4"/>
        <v>14.5</v>
      </c>
      <c r="H17" s="8">
        <f t="shared" si="4"/>
        <v>6.5</v>
      </c>
    </row>
    <row r="18" spans="1:8" x14ac:dyDescent="0.3">
      <c r="A18" s="21">
        <v>2027</v>
      </c>
      <c r="B18" s="8" t="str">
        <f t="shared" ref="B18:F21" si="7">+IF(ISNUMBER(B7),B7/1000,"")</f>
        <v/>
      </c>
      <c r="C18" s="8" t="str">
        <f t="shared" ref="C18:F18" si="8">+IF(ISNUMBER(C7),C7/1000,"")</f>
        <v/>
      </c>
      <c r="D18" s="8" t="str">
        <f>+IF(ISNUMBER(D7),D7/1000,"")</f>
        <v/>
      </c>
      <c r="E18" s="8">
        <f t="shared" si="8"/>
        <v>3.25</v>
      </c>
      <c r="F18" s="13" t="str">
        <f t="shared" si="8"/>
        <v/>
      </c>
      <c r="G18" s="13">
        <f t="shared" si="4"/>
        <v>3.25</v>
      </c>
      <c r="H18" s="8">
        <f t="shared" si="4"/>
        <v>3.25</v>
      </c>
    </row>
    <row r="19" spans="1:8" x14ac:dyDescent="0.3">
      <c r="A19" s="21">
        <v>2028</v>
      </c>
      <c r="B19" s="8" t="str">
        <f t="shared" si="7"/>
        <v/>
      </c>
      <c r="C19" s="8" t="str">
        <f t="shared" ref="C19:F19" si="9">+IF(ISNUMBER(C8),C8/1000,"")</f>
        <v/>
      </c>
      <c r="D19" s="8" t="str">
        <f t="shared" si="9"/>
        <v/>
      </c>
      <c r="E19" s="8">
        <f t="shared" si="9"/>
        <v>4.25</v>
      </c>
      <c r="F19" s="13" t="str">
        <f t="shared" si="9"/>
        <v/>
      </c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 t="str">
        <f t="shared" si="7"/>
        <v/>
      </c>
      <c r="C20" s="8" t="str">
        <f t="shared" ref="C20:F20" si="10">+IF(ISNUMBER(C9),C9/1000,"")</f>
        <v/>
      </c>
      <c r="D20" s="8" t="str">
        <f t="shared" si="10"/>
        <v/>
      </c>
      <c r="E20" s="8">
        <f t="shared" si="10"/>
        <v>3.25</v>
      </c>
      <c r="F20" s="13" t="str">
        <f t="shared" si="10"/>
        <v/>
      </c>
      <c r="G20" s="13">
        <f t="shared" si="4"/>
        <v>3.25</v>
      </c>
      <c r="H20" s="8">
        <f t="shared" si="4"/>
        <v>3.25</v>
      </c>
    </row>
    <row r="21" spans="1:8" ht="15" thickBot="1" x14ac:dyDescent="0.35">
      <c r="A21" s="21" t="s">
        <v>13</v>
      </c>
      <c r="B21" s="12" t="str">
        <f t="shared" si="7"/>
        <v/>
      </c>
      <c r="C21" s="12" t="str">
        <f t="shared" si="7"/>
        <v/>
      </c>
      <c r="D21" s="12" t="str">
        <f t="shared" si="7"/>
        <v/>
      </c>
      <c r="E21" s="12" t="str">
        <f t="shared" si="7"/>
        <v/>
      </c>
      <c r="F21" s="14" t="str">
        <f t="shared" si="7"/>
        <v/>
      </c>
      <c r="G21" s="14"/>
      <c r="H21" s="12"/>
    </row>
    <row r="22" spans="1:8" x14ac:dyDescent="0.3">
      <c r="A22" s="19" t="s">
        <v>5</v>
      </c>
      <c r="B22" s="23">
        <f t="shared" ref="B22:H22" si="11">SUM(B15:B21)</f>
        <v>5</v>
      </c>
      <c r="C22" s="23">
        <f t="shared" si="11"/>
        <v>3.1494</v>
      </c>
      <c r="D22" s="23">
        <f t="shared" si="11"/>
        <v>4.25</v>
      </c>
      <c r="E22" s="23">
        <f t="shared" si="11"/>
        <v>16</v>
      </c>
      <c r="F22" s="24">
        <f t="shared" si="11"/>
        <v>0.23629</v>
      </c>
      <c r="G22" s="24">
        <f t="shared" si="11"/>
        <v>28.63569</v>
      </c>
      <c r="H22" s="23">
        <f t="shared" si="11"/>
        <v>20.48629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  <row r="31" spans="1:8" x14ac:dyDescent="0.3">
      <c r="F31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387-F0B9-4E52-9FD3-DA46EE246048}">
  <dimension ref="A1:H25"/>
  <sheetViews>
    <sheetView workbookViewId="0">
      <selection activeCell="A24" sqref="A24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45473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110</v>
      </c>
      <c r="D4" s="9">
        <v>500</v>
      </c>
      <c r="E4" s="9"/>
      <c r="F4" s="9">
        <v>244</v>
      </c>
      <c r="G4" s="17">
        <f t="shared" ref="G4:G10" si="0">SUM(B4:F4)</f>
        <v>854</v>
      </c>
      <c r="H4" s="11">
        <f t="shared" ref="H4:H10" si="1">SUM(D4:F4)</f>
        <v>744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</v>
      </c>
      <c r="G5" s="17">
        <f t="shared" si="0"/>
        <v>2507</v>
      </c>
      <c r="H5" s="11">
        <f t="shared" si="1"/>
        <v>2507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3110</v>
      </c>
      <c r="D11" s="11">
        <f t="shared" si="2"/>
        <v>4250</v>
      </c>
      <c r="E11" s="11">
        <f t="shared" si="2"/>
        <v>16000</v>
      </c>
      <c r="F11" s="17">
        <f t="shared" si="2"/>
        <v>251</v>
      </c>
      <c r="G11" s="17">
        <f>SUM(G4:G10)</f>
        <v>28611</v>
      </c>
      <c r="H11" s="11">
        <f>SUM(H4:H10)</f>
        <v>20501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20" si="3">+C4/1000</f>
        <v>0.11</v>
      </c>
      <c r="D15" s="8">
        <f t="shared" si="3"/>
        <v>0.5</v>
      </c>
      <c r="E15" s="8"/>
      <c r="F15" s="13">
        <f t="shared" si="3"/>
        <v>0.24399999999999999</v>
      </c>
      <c r="G15" s="13">
        <f t="shared" si="3"/>
        <v>0.85399999999999998</v>
      </c>
      <c r="H15" s="8">
        <f t="shared" si="3"/>
        <v>0.74399999999999999</v>
      </c>
    </row>
    <row r="16" spans="1:8" x14ac:dyDescent="0.3">
      <c r="A16" s="21">
        <v>2025</v>
      </c>
      <c r="B16" s="8"/>
      <c r="C16" s="8"/>
      <c r="D16" s="8">
        <f t="shared" si="3"/>
        <v>0.5</v>
      </c>
      <c r="E16" s="8">
        <f t="shared" si="3"/>
        <v>2</v>
      </c>
      <c r="F16" s="13"/>
      <c r="G16" s="13">
        <f t="shared" si="3"/>
        <v>2.5070000000000001</v>
      </c>
      <c r="H16" s="8">
        <f t="shared" si="3"/>
        <v>2.5070000000000001</v>
      </c>
    </row>
    <row r="17" spans="1:8" x14ac:dyDescent="0.3">
      <c r="A17" s="21">
        <v>2026</v>
      </c>
      <c r="B17" s="8">
        <f>+B6/1000</f>
        <v>5</v>
      </c>
      <c r="C17" s="8">
        <f t="shared" si="3"/>
        <v>3</v>
      </c>
      <c r="D17" s="8">
        <f>+D6/1000</f>
        <v>3.25</v>
      </c>
      <c r="E17" s="8">
        <f>+E6/1000</f>
        <v>3.25</v>
      </c>
      <c r="F17" s="13"/>
      <c r="G17" s="13">
        <f t="shared" si="3"/>
        <v>14.5</v>
      </c>
      <c r="H17" s="8">
        <f t="shared" si="3"/>
        <v>6.5</v>
      </c>
    </row>
    <row r="18" spans="1:8" x14ac:dyDescent="0.3">
      <c r="A18" s="21">
        <v>2027</v>
      </c>
      <c r="B18" s="8"/>
      <c r="C18" s="8"/>
      <c r="D18" s="8"/>
      <c r="E18" s="8">
        <f>+E7/1000</f>
        <v>3.25</v>
      </c>
      <c r="F18" s="13"/>
      <c r="G18" s="13">
        <f t="shared" si="3"/>
        <v>3.25</v>
      </c>
      <c r="H18" s="8">
        <f t="shared" si="3"/>
        <v>3.25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3"/>
        <v>4.25</v>
      </c>
      <c r="H19" s="8">
        <f t="shared" si="3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3.25</v>
      </c>
      <c r="F20" s="13"/>
      <c r="G20" s="13">
        <f t="shared" si="3"/>
        <v>3.25</v>
      </c>
      <c r="H20" s="8">
        <f t="shared" si="3"/>
        <v>3.25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23">
        <f t="shared" ref="B22:H22" si="4">SUM(B15:B21)</f>
        <v>5</v>
      </c>
      <c r="C22" s="23">
        <f t="shared" si="4"/>
        <v>3.11</v>
      </c>
      <c r="D22" s="23">
        <f t="shared" si="4"/>
        <v>4.25</v>
      </c>
      <c r="E22" s="23">
        <f t="shared" si="4"/>
        <v>16</v>
      </c>
      <c r="F22" s="24">
        <f t="shared" si="4"/>
        <v>0.24399999999999999</v>
      </c>
      <c r="G22" s="24">
        <f t="shared" si="4"/>
        <v>28.611000000000001</v>
      </c>
      <c r="H22" s="23">
        <f t="shared" si="4"/>
        <v>20.501000000000001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F26" sqref="F1:F26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45382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144</v>
      </c>
      <c r="D4" s="9">
        <v>1000</v>
      </c>
      <c r="E4" s="9"/>
      <c r="F4" s="9">
        <v>202</v>
      </c>
      <c r="G4" s="17">
        <f t="shared" ref="G4:G10" si="0">SUM(B4:F4)</f>
        <v>1346</v>
      </c>
      <c r="H4" s="11">
        <f t="shared" ref="H4:H10" si="1">SUM(D4:F4)</f>
        <v>1202</v>
      </c>
    </row>
    <row r="5" spans="1:8" x14ac:dyDescent="0.3">
      <c r="A5" s="21">
        <v>2025</v>
      </c>
      <c r="B5" s="9"/>
      <c r="C5" s="9">
        <v>2000</v>
      </c>
      <c r="D5" s="9">
        <v>514</v>
      </c>
      <c r="E5" s="9">
        <v>2000</v>
      </c>
      <c r="F5" s="9"/>
      <c r="G5" s="17">
        <f t="shared" si="0"/>
        <v>4514</v>
      </c>
      <c r="H5" s="11">
        <f t="shared" si="1"/>
        <v>2514</v>
      </c>
    </row>
    <row r="6" spans="1:8" x14ac:dyDescent="0.3">
      <c r="A6" s="21">
        <v>2026</v>
      </c>
      <c r="B6" s="9">
        <v>5000</v>
      </c>
      <c r="C6" s="9"/>
      <c r="D6" s="9">
        <v>6750</v>
      </c>
      <c r="E6" s="9">
        <v>3250</v>
      </c>
      <c r="F6" s="9"/>
      <c r="G6" s="17">
        <f t="shared" si="0"/>
        <v>15000</v>
      </c>
      <c r="H6" s="11">
        <f t="shared" si="1"/>
        <v>10000</v>
      </c>
    </row>
    <row r="7" spans="1:8" x14ac:dyDescent="0.3">
      <c r="A7" s="21">
        <v>2027</v>
      </c>
      <c r="B7" s="9"/>
      <c r="C7" s="9"/>
      <c r="D7" s="9"/>
      <c r="E7" s="9">
        <v>2750</v>
      </c>
      <c r="F7" s="9"/>
      <c r="G7" s="17">
        <f t="shared" si="0"/>
        <v>2750</v>
      </c>
      <c r="H7" s="11">
        <f t="shared" si="1"/>
        <v>2750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1250</v>
      </c>
      <c r="F9" s="9"/>
      <c r="G9" s="17">
        <f t="shared" si="0"/>
        <v>1250</v>
      </c>
      <c r="H9" s="11">
        <f>SUM(D9:F9)</f>
        <v>1250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2144</v>
      </c>
      <c r="D11" s="11">
        <f t="shared" si="2"/>
        <v>8264</v>
      </c>
      <c r="E11" s="11">
        <f t="shared" si="2"/>
        <v>13500</v>
      </c>
      <c r="F11" s="17">
        <f t="shared" si="2"/>
        <v>202</v>
      </c>
      <c r="G11" s="17">
        <f>SUM(G4:G10)</f>
        <v>29110</v>
      </c>
      <c r="H11" s="11">
        <f>SUM(H4:H10)</f>
        <v>21966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16" si="3">+C4/1000</f>
        <v>0.14399999999999999</v>
      </c>
      <c r="D15" s="8">
        <f t="shared" si="3"/>
        <v>1</v>
      </c>
      <c r="E15" s="8">
        <f t="shared" si="3"/>
        <v>0</v>
      </c>
      <c r="F15" s="13">
        <f t="shared" si="3"/>
        <v>0.20200000000000001</v>
      </c>
      <c r="G15" s="13">
        <f t="shared" si="3"/>
        <v>1.3460000000000001</v>
      </c>
      <c r="H15" s="8">
        <f t="shared" si="3"/>
        <v>1.202</v>
      </c>
    </row>
    <row r="16" spans="1:8" x14ac:dyDescent="0.3">
      <c r="A16" s="21">
        <v>2025</v>
      </c>
      <c r="B16" s="8"/>
      <c r="C16" s="8">
        <f t="shared" si="3"/>
        <v>2</v>
      </c>
      <c r="D16" s="8">
        <f t="shared" si="3"/>
        <v>0.51400000000000001</v>
      </c>
      <c r="E16" s="8">
        <f t="shared" si="3"/>
        <v>2</v>
      </c>
      <c r="F16" s="13"/>
      <c r="G16" s="13">
        <f t="shared" si="3"/>
        <v>4.5140000000000002</v>
      </c>
      <c r="H16" s="8">
        <f t="shared" si="3"/>
        <v>2.5139999999999998</v>
      </c>
    </row>
    <row r="17" spans="1:8" x14ac:dyDescent="0.3">
      <c r="A17" s="21">
        <v>2026</v>
      </c>
      <c r="B17" s="8">
        <f>+B6/1000</f>
        <v>5</v>
      </c>
      <c r="C17" s="8"/>
      <c r="D17" s="8">
        <f>+D6/1000</f>
        <v>6.75</v>
      </c>
      <c r="E17" s="8">
        <f>+E6/1000</f>
        <v>3.25</v>
      </c>
      <c r="F17" s="13"/>
      <c r="G17" s="13">
        <f t="shared" ref="G17:H20" si="4">+G6/1000</f>
        <v>15</v>
      </c>
      <c r="H17" s="8">
        <f t="shared" si="4"/>
        <v>10</v>
      </c>
    </row>
    <row r="18" spans="1:8" x14ac:dyDescent="0.3">
      <c r="A18" s="21">
        <v>2027</v>
      </c>
      <c r="B18" s="8"/>
      <c r="C18" s="8"/>
      <c r="D18" s="8"/>
      <c r="E18" s="8">
        <f>+E7/1000</f>
        <v>2.75</v>
      </c>
      <c r="F18" s="13"/>
      <c r="G18" s="13">
        <f t="shared" si="4"/>
        <v>2.75</v>
      </c>
      <c r="H18" s="8">
        <f t="shared" si="4"/>
        <v>2.75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1.25</v>
      </c>
      <c r="F20" s="13"/>
      <c r="G20" s="13">
        <f t="shared" si="4"/>
        <v>1.25</v>
      </c>
      <c r="H20" s="8">
        <f t="shared" si="4"/>
        <v>1.25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15">
        <f t="shared" ref="B22:H22" si="5">SUM(B15:B21)</f>
        <v>5</v>
      </c>
      <c r="C22" s="15">
        <f t="shared" si="5"/>
        <v>2.1440000000000001</v>
      </c>
      <c r="D22" s="15">
        <f t="shared" si="5"/>
        <v>8.2639999999999993</v>
      </c>
      <c r="E22" s="15">
        <f t="shared" si="5"/>
        <v>13.5</v>
      </c>
      <c r="F22" s="16">
        <f t="shared" si="5"/>
        <v>0.20200000000000001</v>
      </c>
      <c r="G22" s="16">
        <f t="shared" si="5"/>
        <v>29.11</v>
      </c>
      <c r="H22" s="15">
        <f t="shared" si="5"/>
        <v>21.966000000000001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ace41c2-8316-4075-b2a0-feb75f14e2c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9F828-3570-413B-81C5-07C5E29D5AD1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customXml/itemProps2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2430049-9496-49C4-BBA4-1D53D9A1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 24Q4</vt:lpstr>
      <vt:lpstr>ENG 24Q3</vt:lpstr>
      <vt:lpstr>ENG 24Q2</vt:lpstr>
      <vt:lpstr>ENG 24Q1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2024-10-09T12:12:32Z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